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15480" windowHeight="7935"/>
  </bookViews>
  <sheets>
    <sheet name="Intro" sheetId="5" r:id="rId1"/>
    <sheet name="Intro1" sheetId="4" r:id="rId2"/>
    <sheet name="Statement" sheetId="6" r:id="rId3"/>
    <sheet name="Tax" sheetId="1" r:id="rId4"/>
    <sheet name="Form16" sheetId="2" r:id="rId5"/>
  </sheets>
  <externalReferences>
    <externalReference r:id="rId6"/>
  </externalReferences>
  <calcPr calcId="124519"/>
</workbook>
</file>

<file path=xl/calcChain.xml><?xml version="1.0" encoding="utf-8"?>
<calcChain xmlns="http://schemas.openxmlformats.org/spreadsheetml/2006/main">
  <c r="K20" i="5"/>
  <c r="G8" i="1" s="1"/>
  <c r="F24" i="2" s="1"/>
  <c r="H26" s="1"/>
  <c r="G41"/>
  <c r="G40"/>
  <c r="H34"/>
  <c r="G8"/>
  <c r="E8"/>
  <c r="A8"/>
  <c r="G6"/>
  <c r="I5"/>
  <c r="G5"/>
  <c r="A6"/>
  <c r="D5"/>
  <c r="A5"/>
  <c r="G9" i="1"/>
  <c r="F26" i="2" s="1"/>
  <c r="G7" i="1"/>
  <c r="F25" i="2" s="1"/>
  <c r="I36" i="1"/>
  <c r="I35"/>
  <c r="I33"/>
  <c r="I32"/>
  <c r="I29"/>
  <c r="I30"/>
  <c r="I28"/>
  <c r="I27"/>
  <c r="I26"/>
  <c r="I25"/>
  <c r="I24"/>
  <c r="I23"/>
  <c r="I22"/>
  <c r="K28" i="5"/>
  <c r="G39" i="2" s="1"/>
  <c r="K27" i="5"/>
  <c r="G38" i="2" s="1"/>
  <c r="M7" i="4"/>
  <c r="M8"/>
  <c r="M9"/>
  <c r="M10"/>
  <c r="M11"/>
  <c r="M12"/>
  <c r="M13"/>
  <c r="M14"/>
  <c r="M15"/>
  <c r="M16"/>
  <c r="M17"/>
  <c r="M18"/>
  <c r="M19"/>
  <c r="M20"/>
  <c r="J17" i="1"/>
  <c r="J15"/>
  <c r="F29" i="2" s="1"/>
  <c r="G31" s="1"/>
  <c r="J12" i="1"/>
  <c r="U21" i="6"/>
  <c r="T20"/>
  <c r="T21"/>
  <c r="T22"/>
  <c r="U22" s="1"/>
  <c r="S7"/>
  <c r="S8"/>
  <c r="S9"/>
  <c r="S10"/>
  <c r="S11"/>
  <c r="S12"/>
  <c r="S13"/>
  <c r="S14"/>
  <c r="S15"/>
  <c r="S16"/>
  <c r="S17"/>
  <c r="S6"/>
  <c r="Q7"/>
  <c r="Q8"/>
  <c r="Q9"/>
  <c r="Q10"/>
  <c r="Q11"/>
  <c r="Q12"/>
  <c r="Q13"/>
  <c r="Q14"/>
  <c r="Q15"/>
  <c r="Q16"/>
  <c r="Q17"/>
  <c r="Q6"/>
  <c r="O7"/>
  <c r="O8"/>
  <c r="O9"/>
  <c r="O10"/>
  <c r="O11"/>
  <c r="O12"/>
  <c r="O13"/>
  <c r="O14"/>
  <c r="O15"/>
  <c r="O16"/>
  <c r="O17"/>
  <c r="O6"/>
  <c r="N7"/>
  <c r="N8"/>
  <c r="N9"/>
  <c r="N10"/>
  <c r="N11"/>
  <c r="N12"/>
  <c r="N13"/>
  <c r="N14"/>
  <c r="N15"/>
  <c r="N16"/>
  <c r="N17"/>
  <c r="N6"/>
  <c r="M7"/>
  <c r="M10"/>
  <c r="M11"/>
  <c r="M12"/>
  <c r="M13"/>
  <c r="M15"/>
  <c r="M16"/>
  <c r="M17"/>
  <c r="M6"/>
  <c r="K20"/>
  <c r="J18" i="4"/>
  <c r="K19" i="6"/>
  <c r="K18"/>
  <c r="E6"/>
  <c r="J7"/>
  <c r="J8"/>
  <c r="J9"/>
  <c r="J10"/>
  <c r="J11"/>
  <c r="J12"/>
  <c r="J13"/>
  <c r="J14"/>
  <c r="J15"/>
  <c r="J16"/>
  <c r="J17"/>
  <c r="J6"/>
  <c r="F7"/>
  <c r="F8"/>
  <c r="F9"/>
  <c r="F10"/>
  <c r="F11"/>
  <c r="F12"/>
  <c r="F13"/>
  <c r="F14"/>
  <c r="F15"/>
  <c r="F16"/>
  <c r="F17"/>
  <c r="E7"/>
  <c r="E8"/>
  <c r="E9"/>
  <c r="E10"/>
  <c r="E11"/>
  <c r="E12"/>
  <c r="E13"/>
  <c r="E14"/>
  <c r="E15"/>
  <c r="E16"/>
  <c r="E17"/>
  <c r="H7"/>
  <c r="H8"/>
  <c r="H9"/>
  <c r="H10"/>
  <c r="H11"/>
  <c r="H12"/>
  <c r="H13"/>
  <c r="H14"/>
  <c r="H15"/>
  <c r="H16"/>
  <c r="H17"/>
  <c r="H6"/>
  <c r="G7"/>
  <c r="G8"/>
  <c r="G9"/>
  <c r="G10"/>
  <c r="G11"/>
  <c r="G12"/>
  <c r="G13"/>
  <c r="G14"/>
  <c r="G15"/>
  <c r="G16"/>
  <c r="G17"/>
  <c r="G6"/>
  <c r="F6"/>
  <c r="D10" l="1"/>
  <c r="L10" s="1"/>
  <c r="D6"/>
  <c r="L6" s="1"/>
  <c r="E3"/>
  <c r="T3"/>
  <c r="K3"/>
  <c r="C3"/>
  <c r="P2"/>
  <c r="E2"/>
  <c r="C4" i="4"/>
  <c r="F3"/>
  <c r="L2"/>
  <c r="J2"/>
  <c r="H2"/>
  <c r="P23" i="6"/>
  <c r="I23"/>
  <c r="E23"/>
  <c r="K22"/>
  <c r="B22"/>
  <c r="L21"/>
  <c r="K21"/>
  <c r="L20"/>
  <c r="U20" s="1"/>
  <c r="M19"/>
  <c r="T19" s="1"/>
  <c r="L19"/>
  <c r="M18"/>
  <c r="T18" s="1"/>
  <c r="K23"/>
  <c r="R17"/>
  <c r="T17" s="1"/>
  <c r="B17"/>
  <c r="R16"/>
  <c r="T16" s="1"/>
  <c r="B16"/>
  <c r="R15"/>
  <c r="T15" s="1"/>
  <c r="B15"/>
  <c r="R14"/>
  <c r="B14"/>
  <c r="R13"/>
  <c r="T13" s="1"/>
  <c r="B13"/>
  <c r="R12"/>
  <c r="T12" s="1"/>
  <c r="B12"/>
  <c r="R11"/>
  <c r="T11" s="1"/>
  <c r="B11"/>
  <c r="R10"/>
  <c r="T10" s="1"/>
  <c r="U10" s="1"/>
  <c r="D14"/>
  <c r="B10"/>
  <c r="R9"/>
  <c r="B9"/>
  <c r="R8"/>
  <c r="B8"/>
  <c r="R7"/>
  <c r="T7" s="1"/>
  <c r="B7"/>
  <c r="S23"/>
  <c r="Q23"/>
  <c r="O23"/>
  <c r="I21" i="1" s="1"/>
  <c r="N23" i="6"/>
  <c r="T6"/>
  <c r="J23"/>
  <c r="H23"/>
  <c r="G23"/>
  <c r="F23"/>
  <c r="B6"/>
  <c r="U23" i="4"/>
  <c r="G23"/>
  <c r="J22"/>
  <c r="H21"/>
  <c r="J21" s="1"/>
  <c r="E17"/>
  <c r="E16"/>
  <c r="E15"/>
  <c r="B15"/>
  <c r="E14"/>
  <c r="B14"/>
  <c r="D16" s="1"/>
  <c r="M14" i="6"/>
  <c r="F13" i="4"/>
  <c r="B13"/>
  <c r="D15" s="1"/>
  <c r="B12"/>
  <c r="D14" s="1"/>
  <c r="B11"/>
  <c r="B16" s="1"/>
  <c r="F10"/>
  <c r="B9"/>
  <c r="P8"/>
  <c r="P9" s="1"/>
  <c r="P10" s="1"/>
  <c r="P11" s="1"/>
  <c r="P12" s="1"/>
  <c r="P13" s="1"/>
  <c r="P14" s="1"/>
  <c r="P15" s="1"/>
  <c r="P16" s="1"/>
  <c r="P17" s="1"/>
  <c r="E8"/>
  <c r="E12" s="1"/>
  <c r="D12" s="1"/>
  <c r="B8"/>
  <c r="F8" s="1"/>
  <c r="R7"/>
  <c r="Q7"/>
  <c r="O7"/>
  <c r="N7"/>
  <c r="C7"/>
  <c r="C8" s="1"/>
  <c r="C9" s="1"/>
  <c r="C10" s="1"/>
  <c r="B7"/>
  <c r="F7" s="1"/>
  <c r="F6"/>
  <c r="D6"/>
  <c r="J36" i="1"/>
  <c r="J33"/>
  <c r="J32"/>
  <c r="G10"/>
  <c r="J10" s="1"/>
  <c r="R23" i="6" l="1"/>
  <c r="T14"/>
  <c r="U19"/>
  <c r="M9"/>
  <c r="T9" s="1"/>
  <c r="M8"/>
  <c r="T8" s="1"/>
  <c r="L14"/>
  <c r="Q23" i="4"/>
  <c r="Q8"/>
  <c r="Q9" s="1"/>
  <c r="Q10" s="1"/>
  <c r="Q11" s="1"/>
  <c r="Q12" s="1"/>
  <c r="Q13" s="1"/>
  <c r="Q14" s="1"/>
  <c r="Q15" s="1"/>
  <c r="Q16" s="1"/>
  <c r="Q17" s="1"/>
  <c r="P23"/>
  <c r="D7" i="6"/>
  <c r="D9"/>
  <c r="D11"/>
  <c r="L11" s="1"/>
  <c r="U11" s="1"/>
  <c r="D13"/>
  <c r="L13" s="1"/>
  <c r="U13" s="1"/>
  <c r="L18"/>
  <c r="U18" s="1"/>
  <c r="D8"/>
  <c r="D12"/>
  <c r="L12" s="1"/>
  <c r="U12" s="1"/>
  <c r="C11" i="4"/>
  <c r="F16"/>
  <c r="D7"/>
  <c r="H19" s="1"/>
  <c r="O8"/>
  <c r="O9" s="1"/>
  <c r="O10" s="1"/>
  <c r="O11" s="1"/>
  <c r="O12" s="1"/>
  <c r="O13" s="1"/>
  <c r="O14" s="1"/>
  <c r="O15" s="1"/>
  <c r="O16" s="1"/>
  <c r="O17" s="1"/>
  <c r="E11"/>
  <c r="F15"/>
  <c r="B17"/>
  <c r="B23"/>
  <c r="L23"/>
  <c r="J6"/>
  <c r="J7"/>
  <c r="F9"/>
  <c r="F12"/>
  <c r="M6"/>
  <c r="D8"/>
  <c r="N8"/>
  <c r="N9" s="1"/>
  <c r="N10" s="1"/>
  <c r="N11" s="1"/>
  <c r="N12" s="1"/>
  <c r="N13" s="1"/>
  <c r="N14" s="1"/>
  <c r="N15" s="1"/>
  <c r="N16" s="1"/>
  <c r="N17" s="1"/>
  <c r="R8"/>
  <c r="R9" s="1"/>
  <c r="R10" s="1"/>
  <c r="R11" s="1"/>
  <c r="R12" s="1"/>
  <c r="R13" s="1"/>
  <c r="R14" s="1"/>
  <c r="R15" s="1"/>
  <c r="R16" s="1"/>
  <c r="R17" s="1"/>
  <c r="E9"/>
  <c r="D9" s="1"/>
  <c r="E10"/>
  <c r="D10" s="1"/>
  <c r="D11"/>
  <c r="F11"/>
  <c r="D13"/>
  <c r="H20" s="1"/>
  <c r="J20" s="1"/>
  <c r="F14"/>
  <c r="U14" i="6" l="1"/>
  <c r="M23"/>
  <c r="I20" i="1" s="1"/>
  <c r="I31" s="1"/>
  <c r="T23" i="6"/>
  <c r="L7"/>
  <c r="U7" s="1"/>
  <c r="L8"/>
  <c r="U8" s="1"/>
  <c r="L9"/>
  <c r="U9" s="1"/>
  <c r="D16"/>
  <c r="D17"/>
  <c r="D15"/>
  <c r="U6"/>
  <c r="J9" i="4"/>
  <c r="H23"/>
  <c r="J19"/>
  <c r="J8"/>
  <c r="O23"/>
  <c r="J10"/>
  <c r="F17"/>
  <c r="F23" s="1"/>
  <c r="D17"/>
  <c r="C12"/>
  <c r="J11"/>
  <c r="R23"/>
  <c r="D23"/>
  <c r="N23"/>
  <c r="J31" i="1" l="1"/>
  <c r="H41" i="2"/>
  <c r="L17" i="6"/>
  <c r="U17" s="1"/>
  <c r="L16"/>
  <c r="U16" s="1"/>
  <c r="L15"/>
  <c r="U15" s="1"/>
  <c r="D23"/>
  <c r="C13" i="4"/>
  <c r="J12"/>
  <c r="J37" i="1" l="1"/>
  <c r="I41" i="2"/>
  <c r="L23" i="6"/>
  <c r="C14" i="4"/>
  <c r="J13"/>
  <c r="U23" i="6" l="1"/>
  <c r="J4" i="1"/>
  <c r="C15" i="4"/>
  <c r="J14"/>
  <c r="G18" i="2" l="1"/>
  <c r="H21" s="1"/>
  <c r="H27" s="1"/>
  <c r="H32" s="1"/>
  <c r="I35" s="1"/>
  <c r="J11" i="1"/>
  <c r="C16" i="4"/>
  <c r="J15"/>
  <c r="J13" i="1" l="1"/>
  <c r="J16"/>
  <c r="J18" s="1"/>
  <c r="I38" s="1"/>
  <c r="J38" s="1"/>
  <c r="C17" i="4"/>
  <c r="J17" s="1"/>
  <c r="J16"/>
  <c r="I42" i="1" l="1"/>
  <c r="I41"/>
  <c r="I43"/>
  <c r="J23" i="4"/>
  <c r="I45" i="1" l="1"/>
  <c r="J45" s="1"/>
  <c r="J46" s="1"/>
  <c r="J47" s="1"/>
  <c r="J49" s="1"/>
</calcChain>
</file>

<file path=xl/comments1.xml><?xml version="1.0" encoding="utf-8"?>
<comments xmlns="http://schemas.openxmlformats.org/spreadsheetml/2006/main">
  <authors>
    <author>city</author>
  </authors>
  <commentList>
    <comment ref="K24" authorId="0">
      <text>
        <r>
          <rPr>
            <b/>
            <sz val="9"/>
            <color indexed="81"/>
            <rFont val="Tahoma"/>
            <family val="2"/>
          </rPr>
          <t>In case of construction of House Fill amount in This cell.
&amp; leave blank the above cell</t>
        </r>
      </text>
    </comment>
  </commentList>
</comments>
</file>

<file path=xl/comments2.xml><?xml version="1.0" encoding="utf-8"?>
<comments xmlns="http://schemas.openxmlformats.org/spreadsheetml/2006/main">
  <authors>
    <author>city</author>
  </authors>
  <commentList>
    <comment ref="J15" authorId="0">
      <text>
        <r>
          <rPr>
            <b/>
            <sz val="9"/>
            <color indexed="81"/>
            <rFont val="Tahoma"/>
            <family val="2"/>
          </rPr>
          <t>In case of construction of House Fill amount in This cell.
&amp; leave blank the above cell</t>
        </r>
      </text>
    </comment>
  </commentList>
</comments>
</file>

<file path=xl/sharedStrings.xml><?xml version="1.0" encoding="utf-8"?>
<sst xmlns="http://schemas.openxmlformats.org/spreadsheetml/2006/main" count="372" uniqueCount="284">
  <si>
    <t>proforma for Calculation of Income Tax for the year  2012 - 2013</t>
  </si>
  <si>
    <t>( To be submitted in triplicate alongwith Attested Photostat copies of savings mentioned in Item No. G)</t>
  </si>
  <si>
    <t>Rs.</t>
  </si>
  <si>
    <t>A.</t>
  </si>
  <si>
    <t>Salary and other Beninifits:</t>
  </si>
  <si>
    <t>B.</t>
  </si>
  <si>
    <t>Less: Income exemptu/s 10</t>
  </si>
  <si>
    <t>House Rent Allowance</t>
  </si>
  <si>
    <t>Fixed Conveyance Allowance (su. To actual expe)</t>
  </si>
  <si>
    <t>Total</t>
  </si>
  <si>
    <t>Income from Salary</t>
  </si>
  <si>
    <t>C</t>
  </si>
  <si>
    <t>Add: Income From House Property</t>
  </si>
  <si>
    <t>D</t>
  </si>
  <si>
    <t>Less : interest paid in case of self occupied residential house(upto Rs.30,000)</t>
  </si>
  <si>
    <t>balance</t>
  </si>
  <si>
    <t>E</t>
  </si>
  <si>
    <r>
      <t>Add: income from other sources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including Interest from bank and other deposits or investments</t>
    </r>
  </si>
  <si>
    <t>F</t>
  </si>
  <si>
    <t>Gross Total Income</t>
  </si>
  <si>
    <t>G</t>
  </si>
  <si>
    <t>Less: Deduction u/s 80c to 80ccf( Savings and investments made during the year)</t>
  </si>
  <si>
    <t>a</t>
  </si>
  <si>
    <t>G.P.F.-contribution towards Provident Fund</t>
  </si>
  <si>
    <t>b</t>
  </si>
  <si>
    <t>GIS- Recovery towards Group Insurance Scheme</t>
  </si>
  <si>
    <t>c</t>
  </si>
  <si>
    <t>LIC- life insurance Premia Payment</t>
  </si>
  <si>
    <t>d</t>
  </si>
  <si>
    <t>ULIP- contribution to unit- linked Ins. Plan UTI/LIC</t>
  </si>
  <si>
    <t>e</t>
  </si>
  <si>
    <t>Payment of House Loan</t>
  </si>
  <si>
    <t>f</t>
  </si>
  <si>
    <t>Tuition Fee(maximum for 2 children)</t>
  </si>
  <si>
    <t xml:space="preserve">g </t>
  </si>
  <si>
    <t>Investement in  NSC (viii issue)</t>
  </si>
  <si>
    <t>h</t>
  </si>
  <si>
    <t>Accrued Interest on Nsc</t>
  </si>
  <si>
    <t>i</t>
  </si>
  <si>
    <t>PPF</t>
  </si>
  <si>
    <t>j</t>
  </si>
  <si>
    <t>Total(limited to Rs 100000)</t>
  </si>
  <si>
    <t>k</t>
  </si>
  <si>
    <t>Investment in frastructure Bonds( upto Rs 20000)</t>
  </si>
  <si>
    <t>H</t>
  </si>
  <si>
    <t>Less: Deductions u/s 80D to 80U</t>
  </si>
  <si>
    <t>…………………………………………</t>
  </si>
  <si>
    <t>ii</t>
  </si>
  <si>
    <t xml:space="preserve">I </t>
  </si>
  <si>
    <t>Taxable Income(rounde off to nearest ten rupees)</t>
  </si>
  <si>
    <t>J</t>
  </si>
  <si>
    <t>Computation of Tax</t>
  </si>
  <si>
    <t>rate</t>
  </si>
  <si>
    <t>amount</t>
  </si>
  <si>
    <t>nil</t>
  </si>
  <si>
    <t>(Note : in case of females no tax up to income of Rs 190000)</t>
  </si>
  <si>
    <t>TAX PAYABLE</t>
  </si>
  <si>
    <t>TOTAL</t>
  </si>
  <si>
    <t>K</t>
  </si>
  <si>
    <t>Education Cess &amp;Higher Education cess@ 3% of above</t>
  </si>
  <si>
    <t>L</t>
  </si>
  <si>
    <r>
      <t xml:space="preserve">Total Tax Payable ( </t>
    </r>
    <r>
      <rPr>
        <sz val="9"/>
        <rFont val="Arial"/>
        <family val="2"/>
      </rPr>
      <t>item J + K)</t>
    </r>
  </si>
  <si>
    <t>M</t>
  </si>
  <si>
    <r>
      <t xml:space="preserve">Tax Deduced at source </t>
    </r>
    <r>
      <rPr>
        <sz val="9"/>
        <rFont val="Arial"/>
        <family val="2"/>
      </rPr>
      <t>(enclose certificates) issued u/s 203</t>
    </r>
  </si>
  <si>
    <t>N</t>
  </si>
  <si>
    <t>verification</t>
  </si>
  <si>
    <t>I ……………….... Do hereby declare that what is stated above is true to the best of my knowledge</t>
  </si>
  <si>
    <t>and belief. Verified today the ……………… day of ……………. 2012</t>
  </si>
  <si>
    <t>Place……………………..……</t>
  </si>
  <si>
    <t>………………</t>
  </si>
  <si>
    <t>Date…………</t>
  </si>
  <si>
    <t>……………</t>
  </si>
  <si>
    <t>signature of employee</t>
  </si>
  <si>
    <t>head of office</t>
  </si>
  <si>
    <t>Checked by</t>
  </si>
  <si>
    <t>( received during financial year 2012-13 )</t>
  </si>
  <si>
    <t>(Rs 1,50,000/- in case construction of house is completed from borrowed capital on or after 1.4.99)</t>
  </si>
  <si>
    <t>Others</t>
  </si>
  <si>
    <t>l</t>
  </si>
  <si>
    <t>m</t>
  </si>
  <si>
    <t>Rajive Gandhi Equity Saving Scheme( Deduction Up to 50% of Max. 50,000)</t>
  </si>
  <si>
    <t>1. on first Rs 2,00,000</t>
  </si>
  <si>
    <t xml:space="preserve">3. Rs 5,00,001 to Rs 10,00,000 </t>
  </si>
  <si>
    <t>2. Rs 2,00,000 to Rs 5,00,000</t>
  </si>
  <si>
    <t>4. Exceeding Rs 10000001</t>
  </si>
  <si>
    <t>Total Deduction from 80C to 80U</t>
  </si>
  <si>
    <t>Balance to be paid/Refund (item L - M)</t>
  </si>
  <si>
    <t>Downloaded from www.incometaxguru.blogspot.com</t>
  </si>
  <si>
    <t>www.incometaxguru.blogspot.in Provide best and simple calculator for income tax</t>
  </si>
  <si>
    <t>Introduction of Employee</t>
  </si>
  <si>
    <t>Name of employee</t>
  </si>
  <si>
    <t>Name of office</t>
  </si>
  <si>
    <t>Father's Name</t>
  </si>
  <si>
    <t>Date</t>
  </si>
  <si>
    <t>Place</t>
  </si>
  <si>
    <t>Company/Individual</t>
  </si>
  <si>
    <t>Name of Head of Office</t>
  </si>
  <si>
    <t>Ramesh Kumar</t>
  </si>
  <si>
    <t>Ram Swarup</t>
  </si>
  <si>
    <t xml:space="preserve">Ved Parkash </t>
  </si>
  <si>
    <t>Designation of Head of office</t>
  </si>
  <si>
    <t>Principal</t>
  </si>
  <si>
    <t>PAN No. of Employee</t>
  </si>
  <si>
    <t>PAN No. of Employer</t>
  </si>
  <si>
    <t>TAN No. of Employer</t>
  </si>
  <si>
    <t xml:space="preserve">Pay Calculation Sheet for -Income Tax Calculation ,for the financial year 2012-2013,  Assessment Year 2013-14                                                                                              Only For HARYANA Govt Employees                                                                                                                                                                                      </t>
  </si>
  <si>
    <t>A</t>
  </si>
  <si>
    <t>Name &amp; Designation of the Assesses</t>
  </si>
  <si>
    <t>Maths Master</t>
  </si>
  <si>
    <t>Double Click on the Yellow cell and Edit the yellow Cell</t>
  </si>
  <si>
    <t>B</t>
  </si>
  <si>
    <t>Residential Address</t>
  </si>
  <si>
    <t>Individual</t>
  </si>
  <si>
    <t>Pan No</t>
  </si>
  <si>
    <t>GIR NO</t>
  </si>
  <si>
    <t>Office permanent A/C No.</t>
  </si>
  <si>
    <t>MONTH &amp;Year</t>
  </si>
  <si>
    <t>Basic +Grade Pay</t>
  </si>
  <si>
    <t>Conv.  Allown/SP          If any</t>
  </si>
  <si>
    <t>D.A.</t>
  </si>
  <si>
    <t>Put D.A. Rate of %</t>
  </si>
  <si>
    <t>H.R.A.</t>
  </si>
  <si>
    <t>M.A.</t>
  </si>
  <si>
    <t>Arrear</t>
  </si>
  <si>
    <t>Convance</t>
  </si>
  <si>
    <t>Total Earn</t>
  </si>
  <si>
    <t>G.P.F.</t>
  </si>
  <si>
    <t>NPS Contirbution</t>
  </si>
  <si>
    <t>GPF Advance</t>
  </si>
  <si>
    <t>MCA/CAR Ad</t>
  </si>
  <si>
    <t>G.I.S.</t>
  </si>
  <si>
    <t>H.B.  ADV</t>
  </si>
  <si>
    <t>Computer Loan</t>
  </si>
  <si>
    <t>LIC</t>
  </si>
  <si>
    <t>TUTION FEES</t>
  </si>
  <si>
    <t>Advance Income tax Paid</t>
  </si>
  <si>
    <t>N.S.C.</t>
  </si>
  <si>
    <t>TOTAL EARN FOR THIS YEAR</t>
  </si>
  <si>
    <t>THIS SHEET IS NOT FOR PRINT. THIS SHEET IS REQUIRED ONLY PAY CALCULATION FOR ONE YEAR</t>
  </si>
  <si>
    <t>DA Arear</t>
  </si>
  <si>
    <t>Child Edu.</t>
  </si>
  <si>
    <t>LTC</t>
  </si>
  <si>
    <t>GSSS Bhattu Kalan (Fatehabad)</t>
  </si>
  <si>
    <t>Salary Statement for the year 2012-2013</t>
  </si>
  <si>
    <t>S.N.</t>
  </si>
  <si>
    <t>MONTH &amp; Year</t>
  </si>
  <si>
    <t>B.Pay + Grade Pay</t>
  </si>
  <si>
    <t>PP/SP</t>
  </si>
  <si>
    <t>CCA</t>
  </si>
  <si>
    <t>Conv. Allown</t>
  </si>
  <si>
    <t>G.P.F./NPS</t>
  </si>
  <si>
    <t>PLI/LIC</t>
  </si>
  <si>
    <t>Advance</t>
  </si>
  <si>
    <t>Loan</t>
  </si>
  <si>
    <t xml:space="preserve">income tax </t>
  </si>
  <si>
    <t>Total (12to18)</t>
  </si>
  <si>
    <t>Net       (11-19)</t>
  </si>
  <si>
    <t>DA Arrear</t>
  </si>
  <si>
    <t xml:space="preserve">         Jan12 toMarch12</t>
  </si>
  <si>
    <t xml:space="preserve">        july12 to Sep12</t>
  </si>
  <si>
    <t>Salary Arrear</t>
  </si>
  <si>
    <t>Child Edu</t>
  </si>
  <si>
    <t xml:space="preserve">If the Employee is a Handicapped Employee the P.Tax is Exempted </t>
  </si>
  <si>
    <t>Signature of Employee</t>
  </si>
  <si>
    <t>Designation</t>
  </si>
  <si>
    <t>FORM NO.16</t>
  </si>
  <si>
    <r>
      <t>[</t>
    </r>
    <r>
      <rPr>
        <b/>
        <sz val="10"/>
        <rFont val="TTE6A37AB8t00"/>
      </rPr>
      <t xml:space="preserve">See </t>
    </r>
    <r>
      <rPr>
        <b/>
        <sz val="10"/>
        <rFont val="Times New Roman"/>
        <family val="1"/>
      </rPr>
      <t>rule 31(1)(a)]</t>
    </r>
  </si>
  <si>
    <t xml:space="preserve">Certificate under section 203 of the Income-tax Act, 1961 for Tax deducted at source from Income chargable under the head on Salary </t>
  </si>
  <si>
    <t>Name and address of the Employer</t>
  </si>
  <si>
    <t>Name and designation of the employee</t>
  </si>
  <si>
    <t>PAN NO.of  Deductor</t>
  </si>
  <si>
    <t>TAN No.of the Deductor</t>
  </si>
  <si>
    <t>PAN NO. of the Employee</t>
  </si>
  <si>
    <t>Acknowledgement Nos. of all quarterly statements of TDS under sub-section (3) of section 200 as provided by TIN Facilitation Centre or NSDLWebsite.</t>
  </si>
  <si>
    <t>Period</t>
  </si>
  <si>
    <t>Assessment Year</t>
  </si>
  <si>
    <t>Quarter</t>
  </si>
  <si>
    <t>Acknowledgement No</t>
  </si>
  <si>
    <t>From</t>
  </si>
  <si>
    <t>To</t>
  </si>
  <si>
    <t>Q 1</t>
  </si>
  <si>
    <t>Q 2</t>
  </si>
  <si>
    <t>Q 3</t>
  </si>
  <si>
    <t>Q 4</t>
  </si>
  <si>
    <t xml:space="preserve">DETAILS OF TAX DEDUCTED AND DEPOSITED INTO CERTRAL GOVERNMENT ACCOUNT                                              </t>
  </si>
  <si>
    <t xml:space="preserve">Gross Salary </t>
  </si>
  <si>
    <t>IN RUPEES</t>
  </si>
  <si>
    <t xml:space="preserve">(a) </t>
  </si>
  <si>
    <t>Salary as per provisions contained in section 17(1)</t>
  </si>
  <si>
    <t xml:space="preserve">(b) </t>
  </si>
  <si>
    <t>Value of perquisites under section 17(2)(as per Form No. 12BA,wherever applicable)</t>
  </si>
  <si>
    <t xml:space="preserve">(c) </t>
  </si>
  <si>
    <t>Profits in lieu of salary under section 17(3)(as per Form No. 12BA, wherever applicable)</t>
  </si>
  <si>
    <t xml:space="preserve">(d) </t>
  </si>
  <si>
    <t xml:space="preserve">Less: Allowance to the extent exempt u/s 10 </t>
  </si>
  <si>
    <t>Allowance</t>
  </si>
  <si>
    <t>HRA Exempt( U/s 10(13A)</t>
  </si>
  <si>
    <t>Conv.Alw.exempt(U/s 10(14)(i)</t>
  </si>
  <si>
    <t xml:space="preserve">Balance(1-2) </t>
  </si>
  <si>
    <t xml:space="preserve">Deductions : </t>
  </si>
  <si>
    <t>H.B.Loan Int.(Max-1,50,000/-)      u/s 24(B)</t>
  </si>
  <si>
    <t>(b)</t>
  </si>
  <si>
    <t>Tax on employment</t>
  </si>
  <si>
    <t>Aggregate of 4(a) to (b)</t>
  </si>
  <si>
    <t xml:space="preserve">Income chargeable under the head 'salaries'                                                                                                                                                    (3-5) </t>
  </si>
  <si>
    <t xml:space="preserve">Add: Any other income reported by the employee </t>
  </si>
  <si>
    <t>a)Income form N.S.C./Bank int.etc.</t>
  </si>
  <si>
    <t xml:space="preserve">Gross total income (6+7) </t>
  </si>
  <si>
    <t xml:space="preserve">Deductions under Chapter VIA </t>
  </si>
  <si>
    <t xml:space="preserve"> U/s 80C (Aggregate amount Max.Rs.1,20,000/-)                                     </t>
  </si>
  <si>
    <t>Gross Amount</t>
  </si>
  <si>
    <t>Deductible Amount Rs.</t>
  </si>
  <si>
    <t>(a)(i)Sec.80C-G.P.F.</t>
  </si>
  <si>
    <t>(ii) G.I.S.</t>
  </si>
  <si>
    <t>(iii) L.I.C.+P,L.I.+U.LIP+Tuition Fees+NSC+Tax Savings Bond</t>
  </si>
  <si>
    <t>(iv) H.B.L.(Principal)</t>
  </si>
  <si>
    <t xml:space="preserve"> Other sections e.g.,80E,80G,etc under chapter VI </t>
  </si>
  <si>
    <t>Qulfy amount</t>
  </si>
  <si>
    <t>(a)</t>
  </si>
  <si>
    <t>Section</t>
  </si>
  <si>
    <t>80 E</t>
  </si>
  <si>
    <t>80 G</t>
  </si>
  <si>
    <t>©</t>
  </si>
  <si>
    <t>80U</t>
  </si>
  <si>
    <t>80DD</t>
  </si>
  <si>
    <t xml:space="preserve">(e) </t>
  </si>
  <si>
    <t>80D</t>
  </si>
  <si>
    <t>f)</t>
  </si>
  <si>
    <t>80CC</t>
  </si>
  <si>
    <t>G)</t>
  </si>
  <si>
    <t>80DDB</t>
  </si>
  <si>
    <t xml:space="preserve">Aggregate of deductible amount under Chap. VIA </t>
  </si>
  <si>
    <t xml:space="preserve">Total Income (8-10) </t>
  </si>
  <si>
    <t xml:space="preserve">Tax on total income </t>
  </si>
  <si>
    <t>Surcharge  on col.12</t>
  </si>
  <si>
    <t>Education &amp; cess @3% on col.no.12</t>
  </si>
  <si>
    <t xml:space="preserve">Tax payable (12+13+14) </t>
  </si>
  <si>
    <t>Relief U/s 89(1)</t>
  </si>
  <si>
    <t xml:space="preserve">Tax payable/refundable (15-16) </t>
  </si>
  <si>
    <t>Less (a) Tax deducted at source</t>
  </si>
  <si>
    <t>Net Tax col.No.17-18)</t>
  </si>
  <si>
    <t>Tax payable</t>
  </si>
  <si>
    <t>DETAILS OF TAX DEDUCTED AND DEPOSITED INTO CERTRAL GOVERNMENT ACCOUNT                                              (The employer is to provide transaction-wise details of tax deducted and deposited)</t>
  </si>
  <si>
    <t>Sl. No</t>
  </si>
  <si>
    <t>TDS Rs.</t>
  </si>
  <si>
    <t>Surcharge Rs.</t>
  </si>
  <si>
    <t>Education Cess Rs.</t>
  </si>
  <si>
    <t>Total Tax Deposited Rs.</t>
  </si>
  <si>
    <t>Cheque No/DD No (if any)</t>
  </si>
  <si>
    <t>BSR Code of Bank Branch</t>
  </si>
  <si>
    <t>Dt.of which tax deposited (dd/mm/yy</t>
  </si>
  <si>
    <t>Transfer voucher No/Challan Identification No.</t>
  </si>
  <si>
    <t>I,</t>
  </si>
  <si>
    <t xml:space="preserve">son/daughter of </t>
  </si>
  <si>
    <t xml:space="preserve">working in the capacity of </t>
  </si>
  <si>
    <t>(designation)</t>
  </si>
  <si>
    <t>do hereby certify that a sum of Rs</t>
  </si>
  <si>
    <t>Rupees</t>
  </si>
  <si>
    <t>(In words)</t>
  </si>
  <si>
    <t>has been deducted at source and paid to the credit of the Central Government. I further certify that the information</t>
  </si>
  <si>
    <t>given above is true and correct based on the books of account, documents and other available records.</t>
  </si>
  <si>
    <t>Signature of the person responsible</t>
  </si>
  <si>
    <t>for deduction of tax</t>
  </si>
  <si>
    <t>Full Name with desitgnation</t>
  </si>
  <si>
    <t>28/2/2013</t>
  </si>
  <si>
    <t>Bhattu Kalan</t>
  </si>
  <si>
    <t>2013-14</t>
  </si>
  <si>
    <t>2012-13</t>
  </si>
  <si>
    <t>Designation of Employee</t>
  </si>
  <si>
    <t>Name of Employee ……………………………</t>
  </si>
  <si>
    <t xml:space="preserve">      Designation ….. </t>
  </si>
  <si>
    <t>Office-…………..</t>
  </si>
  <si>
    <t>PAN NO……………………………..</t>
  </si>
  <si>
    <t>Residential …….</t>
  </si>
  <si>
    <t>Other Arrear</t>
  </si>
  <si>
    <t>Travel Concession or Assistance</t>
  </si>
  <si>
    <t>Income From House Property</t>
  </si>
  <si>
    <t>Interest paid in case of self occupied residential house(upto Rs.30,000)</t>
  </si>
  <si>
    <r>
      <t>Income from other sources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including Interest from bank and other deposits or investments</t>
    </r>
  </si>
  <si>
    <t>Income exemptu/s 10</t>
  </si>
  <si>
    <t>House Rent Allowance  (Please see the rule before filling this colmn)</t>
  </si>
  <si>
    <t>Deductions u/s 80D to 80U (Please see the rule before filling this colmn)</t>
  </si>
  <si>
    <t>ABCDE1234K</t>
  </si>
  <si>
    <t>RTKG06550P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</si>
</sst>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_-;\-* #,##0_-;_-* &quot;-&quot;_-;_-@_-"/>
    <numFmt numFmtId="165" formatCode="0;[Red]0"/>
    <numFmt numFmtId="166" formatCode="_(* #,##0_);_(* \(#,##0\);_(* &quot;-&quot;??_);_(@_)"/>
    <numFmt numFmtId="167" formatCode="_(* #,##0.0_);_(* \(#,##0.0\);_(* &quot;-&quot;??_);_(@_)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8"/>
      <name val="Arial"/>
    </font>
    <font>
      <b/>
      <sz val="9"/>
      <name val="Arial"/>
      <family val="2"/>
    </font>
    <font>
      <sz val="9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6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name val="Arial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"/>
    </font>
    <font>
      <b/>
      <sz val="11"/>
      <color indexed="52"/>
      <name val="Calibri"/>
      <family val="2"/>
    </font>
    <font>
      <b/>
      <sz val="8"/>
      <name val="Calibri"/>
      <family val="2"/>
    </font>
    <font>
      <b/>
      <sz val="11"/>
      <name val="Calibri"/>
      <family val="2"/>
    </font>
    <font>
      <b/>
      <sz val="11"/>
      <color indexed="47"/>
      <name val="Arial"/>
      <family val="2"/>
    </font>
    <font>
      <sz val="11"/>
      <color indexed="47"/>
      <name val="Arial"/>
      <family val="2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</font>
    <font>
      <b/>
      <sz val="10"/>
      <name val="Calibri"/>
      <family val="2"/>
    </font>
    <font>
      <b/>
      <sz val="12"/>
      <name val="TTE6A21610t00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TTE6A37AB8t00"/>
    </font>
    <font>
      <b/>
      <sz val="9"/>
      <color indexed="8"/>
      <name val="TTE6A21610t00"/>
    </font>
    <font>
      <b/>
      <sz val="10"/>
      <color indexed="8"/>
      <name val="TTE69FA4B8t00"/>
    </font>
    <font>
      <b/>
      <sz val="10"/>
      <name val="TTE69FA4B8t00"/>
    </font>
    <font>
      <b/>
      <sz val="9"/>
      <color indexed="8"/>
      <name val="TTE69FA4B8t00"/>
    </font>
    <font>
      <b/>
      <sz val="9"/>
      <name val="TTE69FA4B8t00"/>
    </font>
    <font>
      <b/>
      <sz val="10"/>
      <color indexed="8"/>
      <name val="TTE6A21610t00"/>
    </font>
    <font>
      <sz val="10"/>
      <color indexed="8"/>
      <name val="TTE6A21610t00"/>
    </font>
    <font>
      <b/>
      <sz val="11"/>
      <name val="TTE69FA4B8t00"/>
    </font>
    <font>
      <b/>
      <sz val="12"/>
      <name val="TTE69FA4B8t00"/>
    </font>
    <font>
      <sz val="12"/>
      <name val="Arial"/>
    </font>
    <font>
      <b/>
      <sz val="11"/>
      <color indexed="8"/>
      <name val="TTE69FA4B8t00"/>
    </font>
    <font>
      <sz val="11"/>
      <name val="Arial"/>
    </font>
    <font>
      <b/>
      <sz val="12"/>
      <color indexed="8"/>
      <name val="TTE69FA4B8t00"/>
    </font>
    <font>
      <b/>
      <sz val="12"/>
      <name val="Arial"/>
      <family val="2"/>
    </font>
    <font>
      <b/>
      <sz val="11"/>
      <name val="Arial"/>
    </font>
    <font>
      <b/>
      <sz val="9"/>
      <name val="Arial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6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2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20" fillId="20" borderId="13" applyNumberFormat="0" applyAlignment="0" applyProtection="0"/>
    <xf numFmtId="0" fontId="14" fillId="0" borderId="0"/>
    <xf numFmtId="0" fontId="20" fillId="20" borderId="13" applyNumberFormat="0" applyAlignment="0" applyProtection="0"/>
    <xf numFmtId="0" fontId="14" fillId="0" borderId="0"/>
  </cellStyleXfs>
  <cellXfs count="49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3" borderId="0" xfId="0" applyFill="1"/>
    <xf numFmtId="0" fontId="6" fillId="0" borderId="0" xfId="0" applyFont="1"/>
    <xf numFmtId="0" fontId="7" fillId="0" borderId="0" xfId="0" applyFont="1"/>
    <xf numFmtId="0" fontId="0" fillId="4" borderId="0" xfId="0" applyFill="1"/>
    <xf numFmtId="0" fontId="8" fillId="0" borderId="0" xfId="0" applyFont="1"/>
    <xf numFmtId="0" fontId="0" fillId="0" borderId="0" xfId="0" applyAlignment="1">
      <alignment horizontal="right"/>
    </xf>
    <xf numFmtId="9" fontId="0" fillId="0" borderId="0" xfId="0" applyNumberFormat="1"/>
    <xf numFmtId="0" fontId="0" fillId="7" borderId="0" xfId="0" applyFill="1"/>
    <xf numFmtId="0" fontId="0" fillId="0" borderId="0" xfId="0" applyFill="1"/>
    <xf numFmtId="0" fontId="0" fillId="12" borderId="0" xfId="0" applyFill="1"/>
    <xf numFmtId="0" fontId="11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0" fillId="10" borderId="0" xfId="0" applyFill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7" fillId="0" borderId="0" xfId="0" applyFont="1" applyProtection="1">
      <protection locked="0"/>
    </xf>
    <xf numFmtId="0" fontId="3" fillId="9" borderId="0" xfId="0" applyFont="1" applyFill="1" applyProtection="1">
      <protection locked="0"/>
    </xf>
    <xf numFmtId="0" fontId="0" fillId="5" borderId="0" xfId="0" applyFill="1" applyProtection="1">
      <protection locked="0"/>
    </xf>
    <xf numFmtId="0" fontId="0" fillId="6" borderId="0" xfId="0" applyFill="1" applyProtection="1">
      <protection locked="0"/>
    </xf>
    <xf numFmtId="0" fontId="0" fillId="15" borderId="0" xfId="0" applyFill="1" applyProtection="1">
      <protection locked="0"/>
    </xf>
    <xf numFmtId="0" fontId="0" fillId="8" borderId="0" xfId="0" applyFill="1" applyProtection="1">
      <protection locked="0"/>
    </xf>
    <xf numFmtId="0" fontId="0" fillId="4" borderId="0" xfId="0" applyFill="1" applyProtection="1">
      <protection locked="0"/>
    </xf>
    <xf numFmtId="0" fontId="7" fillId="6" borderId="2" xfId="2" applyFont="1" applyFill="1" applyBorder="1" applyAlignment="1">
      <alignment horizontal="center" vertical="center"/>
    </xf>
    <xf numFmtId="0" fontId="7" fillId="6" borderId="4" xfId="2" applyFont="1" applyFill="1" applyBorder="1" applyAlignment="1">
      <alignment horizontal="center"/>
    </xf>
    <xf numFmtId="0" fontId="7" fillId="6" borderId="9" xfId="2" applyFont="1" applyFill="1" applyBorder="1" applyAlignment="1">
      <alignment horizontal="left"/>
    </xf>
    <xf numFmtId="165" fontId="7" fillId="6" borderId="9" xfId="2" applyNumberFormat="1" applyFont="1" applyFill="1" applyBorder="1" applyAlignment="1">
      <alignment horizontal="left"/>
    </xf>
    <xf numFmtId="0" fontId="7" fillId="6" borderId="4" xfId="2" applyFont="1" applyFill="1" applyBorder="1"/>
    <xf numFmtId="0" fontId="14" fillId="6" borderId="0" xfId="2" applyFill="1"/>
    <xf numFmtId="0" fontId="9" fillId="18" borderId="3" xfId="2" applyFont="1" applyFill="1" applyBorder="1" applyAlignment="1">
      <alignment horizontal="center" vertical="center" wrapText="1"/>
    </xf>
    <xf numFmtId="0" fontId="9" fillId="18" borderId="11" xfId="2" applyFont="1" applyFill="1" applyBorder="1" applyAlignment="1">
      <alignment horizontal="center" vertical="center" wrapText="1"/>
    </xf>
    <xf numFmtId="165" fontId="9" fillId="18" borderId="11" xfId="2" applyNumberFormat="1" applyFont="1" applyFill="1" applyBorder="1" applyAlignment="1">
      <alignment horizontal="center" vertical="center" wrapText="1"/>
    </xf>
    <xf numFmtId="165" fontId="9" fillId="18" borderId="9" xfId="2" applyNumberFormat="1" applyFont="1" applyFill="1" applyBorder="1" applyAlignment="1">
      <alignment horizontal="center" vertical="center" wrapText="1"/>
    </xf>
    <xf numFmtId="0" fontId="9" fillId="18" borderId="9" xfId="2" applyFont="1" applyFill="1" applyBorder="1" applyAlignment="1">
      <alignment horizontal="center" vertical="center" wrapText="1"/>
    </xf>
    <xf numFmtId="0" fontId="9" fillId="18" borderId="12" xfId="2" applyFont="1" applyFill="1" applyBorder="1" applyAlignment="1">
      <alignment horizontal="center" vertical="center" wrapText="1"/>
    </xf>
    <xf numFmtId="0" fontId="9" fillId="18" borderId="11" xfId="2" applyFont="1" applyFill="1" applyBorder="1" applyAlignment="1">
      <alignment vertical="center" wrapText="1"/>
    </xf>
    <xf numFmtId="0" fontId="9" fillId="18" borderId="10" xfId="2" applyFont="1" applyFill="1" applyBorder="1" applyAlignment="1">
      <alignment horizontal="center" vertical="center"/>
    </xf>
    <xf numFmtId="17" fontId="19" fillId="6" borderId="3" xfId="2" applyNumberFormat="1" applyFont="1" applyFill="1" applyBorder="1" applyAlignment="1">
      <alignment horizontal="center" vertical="center" wrapText="1"/>
    </xf>
    <xf numFmtId="0" fontId="19" fillId="2" borderId="9" xfId="2" applyFont="1" applyFill="1" applyBorder="1" applyAlignment="1" applyProtection="1">
      <alignment horizontal="center" vertical="center"/>
      <protection locked="0" hidden="1"/>
    </xf>
    <xf numFmtId="0" fontId="19" fillId="19" borderId="9" xfId="2" applyFont="1" applyFill="1" applyBorder="1" applyAlignment="1" applyProtection="1">
      <alignment horizontal="center" vertical="center" wrapText="1"/>
      <protection locked="0" hidden="1"/>
    </xf>
    <xf numFmtId="0" fontId="19" fillId="6" borderId="9" xfId="2" applyFont="1" applyFill="1" applyBorder="1" applyAlignment="1" applyProtection="1">
      <alignment horizontal="center" vertical="center"/>
      <protection hidden="1"/>
    </xf>
    <xf numFmtId="165" fontId="19" fillId="7" borderId="9" xfId="2" applyNumberFormat="1" applyFont="1" applyFill="1" applyBorder="1" applyAlignment="1" applyProtection="1">
      <alignment horizontal="center" vertical="center"/>
      <protection hidden="1"/>
    </xf>
    <xf numFmtId="165" fontId="19" fillId="19" borderId="9" xfId="2" applyNumberFormat="1" applyFont="1" applyFill="1" applyBorder="1" applyAlignment="1" applyProtection="1">
      <alignment horizontal="center" vertical="center"/>
      <protection locked="0" hidden="1"/>
    </xf>
    <xf numFmtId="0" fontId="19" fillId="19" borderId="9" xfId="2" applyFont="1" applyFill="1" applyBorder="1" applyAlignment="1" applyProtection="1">
      <alignment horizontal="center" vertical="center"/>
      <protection locked="0" hidden="1"/>
    </xf>
    <xf numFmtId="165" fontId="19" fillId="6" borderId="9" xfId="2" applyNumberFormat="1" applyFont="1" applyFill="1" applyBorder="1" applyAlignment="1" applyProtection="1">
      <alignment horizontal="center" vertical="center"/>
      <protection hidden="1"/>
    </xf>
    <xf numFmtId="0" fontId="9" fillId="7" borderId="9" xfId="2" applyFont="1" applyFill="1" applyBorder="1" applyAlignment="1" applyProtection="1">
      <alignment horizontal="center" vertical="center"/>
      <protection hidden="1"/>
    </xf>
    <xf numFmtId="0" fontId="21" fillId="7" borderId="9" xfId="3" applyFont="1" applyFill="1" applyBorder="1" applyAlignment="1" applyProtection="1">
      <alignment horizontal="center" vertical="center"/>
      <protection hidden="1"/>
    </xf>
    <xf numFmtId="0" fontId="9" fillId="2" borderId="9" xfId="2" applyFont="1" applyFill="1" applyBorder="1" applyAlignment="1" applyProtection="1">
      <alignment horizontal="center" vertical="center"/>
      <protection locked="0" hidden="1"/>
    </xf>
    <xf numFmtId="0" fontId="9" fillId="6" borderId="9" xfId="2" applyNumberFormat="1" applyFont="1" applyFill="1" applyBorder="1" applyAlignment="1" applyProtection="1">
      <alignment horizontal="center" vertical="center"/>
      <protection locked="0" hidden="1"/>
    </xf>
    <xf numFmtId="0" fontId="9" fillId="6" borderId="3" xfId="2" applyFont="1" applyFill="1" applyBorder="1" applyAlignment="1" applyProtection="1">
      <alignment horizontal="center" vertical="center" wrapText="1"/>
      <protection locked="0" hidden="1"/>
    </xf>
    <xf numFmtId="0" fontId="9" fillId="6" borderId="14" xfId="2" applyFont="1" applyFill="1" applyBorder="1" applyAlignment="1" applyProtection="1">
      <alignment horizontal="center" vertical="center"/>
      <protection hidden="1"/>
    </xf>
    <xf numFmtId="165" fontId="19" fillId="21" borderId="9" xfId="2" applyNumberFormat="1" applyFont="1" applyFill="1" applyBorder="1" applyAlignment="1" applyProtection="1">
      <alignment horizontal="center" vertical="center"/>
      <protection hidden="1"/>
    </xf>
    <xf numFmtId="165" fontId="19" fillId="19" borderId="9" xfId="2" applyNumberFormat="1" applyFont="1" applyFill="1" applyBorder="1" applyAlignment="1" applyProtection="1">
      <alignment horizontal="center" vertical="center" wrapText="1"/>
      <protection hidden="1"/>
    </xf>
    <xf numFmtId="0" fontId="14" fillId="19" borderId="9" xfId="2" applyFill="1" applyBorder="1" applyAlignment="1">
      <alignment horizontal="center" vertical="center" textRotation="90" wrapText="1"/>
    </xf>
    <xf numFmtId="0" fontId="9" fillId="19" borderId="9" xfId="2" applyFont="1" applyFill="1" applyBorder="1" applyAlignment="1" applyProtection="1">
      <alignment horizontal="center" vertical="center"/>
      <protection hidden="1"/>
    </xf>
    <xf numFmtId="0" fontId="21" fillId="6" borderId="9" xfId="3" applyFont="1" applyFill="1" applyBorder="1" applyAlignment="1" applyProtection="1">
      <alignment horizontal="center" vertical="center"/>
      <protection hidden="1"/>
    </xf>
    <xf numFmtId="0" fontId="9" fillId="7" borderId="9" xfId="2" applyFont="1" applyFill="1" applyBorder="1" applyAlignment="1" applyProtection="1">
      <alignment horizontal="center" vertical="center"/>
      <protection locked="0" hidden="1"/>
    </xf>
    <xf numFmtId="165" fontId="19" fillId="19" borderId="9" xfId="2" applyNumberFormat="1" applyFont="1" applyFill="1" applyBorder="1" applyAlignment="1" applyProtection="1">
      <alignment horizontal="center" vertical="center"/>
      <protection hidden="1"/>
    </xf>
    <xf numFmtId="165" fontId="14" fillId="19" borderId="9" xfId="2" applyNumberFormat="1" applyFill="1" applyBorder="1" applyAlignment="1">
      <alignment horizontal="center" vertical="center" wrapText="1"/>
    </xf>
    <xf numFmtId="0" fontId="19" fillId="2" borderId="9" xfId="2" applyFont="1" applyFill="1" applyBorder="1" applyAlignment="1" applyProtection="1">
      <alignment horizontal="center" vertical="center"/>
      <protection hidden="1"/>
    </xf>
    <xf numFmtId="0" fontId="19" fillId="19" borderId="9" xfId="2" applyFont="1" applyFill="1" applyBorder="1" applyAlignment="1" applyProtection="1">
      <alignment horizontal="center" vertical="center"/>
      <protection hidden="1"/>
    </xf>
    <xf numFmtId="165" fontId="14" fillId="19" borderId="9" xfId="2" applyNumberFormat="1" applyFill="1" applyBorder="1" applyAlignment="1">
      <alignment horizontal="left" vertical="center" wrapText="1" indent="2"/>
    </xf>
    <xf numFmtId="17" fontId="9" fillId="6" borderId="5" xfId="2" applyNumberFormat="1" applyFont="1" applyFill="1" applyBorder="1" applyAlignment="1">
      <alignment horizontal="center" vertical="center" wrapText="1"/>
    </xf>
    <xf numFmtId="0" fontId="19" fillId="19" borderId="7" xfId="2" applyFont="1" applyFill="1" applyBorder="1" applyAlignment="1" applyProtection="1">
      <alignment horizontal="center" vertical="center"/>
      <protection hidden="1"/>
    </xf>
    <xf numFmtId="0" fontId="19" fillId="19" borderId="7" xfId="2" applyFont="1" applyFill="1" applyBorder="1" applyAlignment="1" applyProtection="1">
      <alignment horizontal="center" vertical="center" wrapText="1"/>
      <protection locked="0" hidden="1"/>
    </xf>
    <xf numFmtId="0" fontId="19" fillId="6" borderId="7" xfId="2" applyFont="1" applyFill="1" applyBorder="1" applyAlignment="1" applyProtection="1">
      <alignment horizontal="center" vertical="center"/>
      <protection hidden="1"/>
    </xf>
    <xf numFmtId="165" fontId="19" fillId="6" borderId="7" xfId="2" applyNumberFormat="1" applyFont="1" applyFill="1" applyBorder="1" applyAlignment="1" applyProtection="1">
      <alignment horizontal="center" vertical="center"/>
      <protection hidden="1"/>
    </xf>
    <xf numFmtId="165" fontId="14" fillId="7" borderId="9" xfId="2" applyNumberFormat="1" applyFill="1" applyBorder="1" applyAlignment="1">
      <alignment vertical="top"/>
    </xf>
    <xf numFmtId="0" fontId="19" fillId="6" borderId="12" xfId="2" applyFont="1" applyFill="1" applyBorder="1" applyAlignment="1">
      <alignment horizontal="center" vertical="center" textRotation="90"/>
    </xf>
    <xf numFmtId="0" fontId="19" fillId="19" borderId="7" xfId="2" applyFont="1" applyFill="1" applyBorder="1" applyAlignment="1" applyProtection="1">
      <alignment horizontal="center" vertical="center"/>
      <protection locked="0" hidden="1"/>
    </xf>
    <xf numFmtId="0" fontId="21" fillId="6" borderId="7" xfId="3" applyFont="1" applyFill="1" applyBorder="1" applyAlignment="1" applyProtection="1">
      <alignment horizontal="center" vertical="center"/>
      <protection hidden="1"/>
    </xf>
    <xf numFmtId="0" fontId="9" fillId="19" borderId="9" xfId="2" applyFont="1" applyFill="1" applyBorder="1" applyAlignment="1" applyProtection="1">
      <alignment horizontal="center" vertical="center"/>
      <protection locked="0" hidden="1"/>
    </xf>
    <xf numFmtId="0" fontId="6" fillId="18" borderId="8" xfId="2" applyFont="1" applyFill="1" applyBorder="1" applyAlignment="1">
      <alignment horizontal="center" vertical="center" wrapText="1"/>
    </xf>
    <xf numFmtId="0" fontId="6" fillId="18" borderId="16" xfId="2" applyFont="1" applyFill="1" applyBorder="1" applyAlignment="1">
      <alignment horizontal="center" vertical="center" wrapText="1"/>
    </xf>
    <xf numFmtId="0" fontId="9" fillId="19" borderId="7" xfId="2" applyFont="1" applyFill="1" applyBorder="1" applyAlignment="1" applyProtection="1">
      <alignment horizontal="center" wrapText="1"/>
      <protection locked="0" hidden="1"/>
    </xf>
    <xf numFmtId="165" fontId="14" fillId="7" borderId="9" xfId="2" applyNumberFormat="1" applyFill="1" applyBorder="1" applyAlignment="1">
      <alignment horizontal="right" vertical="center" wrapText="1"/>
    </xf>
    <xf numFmtId="0" fontId="14" fillId="19" borderId="9" xfId="2" applyFill="1" applyBorder="1" applyAlignment="1">
      <alignment horizontal="center" vertical="center" textRotation="90"/>
    </xf>
    <xf numFmtId="0" fontId="19" fillId="7" borderId="7" xfId="2" applyFont="1" applyFill="1" applyBorder="1" applyAlignment="1" applyProtection="1">
      <alignment horizontal="center" vertical="center"/>
      <protection hidden="1"/>
    </xf>
    <xf numFmtId="0" fontId="9" fillId="19" borderId="0" xfId="2" applyFont="1" applyFill="1" applyBorder="1" applyAlignment="1" applyProtection="1">
      <alignment horizontal="center" vertical="center"/>
      <protection locked="0" hidden="1"/>
    </xf>
    <xf numFmtId="0" fontId="0" fillId="19" borderId="0" xfId="0" applyFill="1"/>
    <xf numFmtId="0" fontId="2" fillId="6" borderId="5" xfId="2" applyFont="1" applyFill="1" applyBorder="1" applyAlignment="1">
      <alignment horizontal="center" vertical="center" wrapText="1"/>
    </xf>
    <xf numFmtId="0" fontId="2" fillId="6" borderId="7" xfId="2" applyFont="1" applyFill="1" applyBorder="1" applyAlignment="1" applyProtection="1">
      <alignment horizontal="center" vertical="center"/>
      <protection hidden="1"/>
    </xf>
    <xf numFmtId="0" fontId="2" fillId="6" borderId="7" xfId="2" applyFont="1" applyFill="1" applyBorder="1" applyAlignment="1">
      <alignment horizontal="center" vertical="center" wrapText="1"/>
    </xf>
    <xf numFmtId="165" fontId="2" fillId="6" borderId="7" xfId="2" applyNumberFormat="1" applyFont="1" applyFill="1" applyBorder="1" applyAlignment="1" applyProtection="1">
      <alignment horizontal="center" vertical="center"/>
      <protection hidden="1"/>
    </xf>
    <xf numFmtId="165" fontId="16" fillId="19" borderId="9" xfId="2" applyNumberFormat="1" applyFont="1" applyFill="1" applyBorder="1" applyAlignment="1" applyProtection="1">
      <alignment wrapText="1"/>
      <protection hidden="1"/>
    </xf>
    <xf numFmtId="0" fontId="2" fillId="6" borderId="9" xfId="2" applyFont="1" applyFill="1" applyBorder="1" applyAlignment="1" applyProtection="1">
      <alignment horizontal="center" vertical="center"/>
      <protection hidden="1"/>
    </xf>
    <xf numFmtId="0" fontId="22" fillId="6" borderId="7" xfId="3" applyFont="1" applyFill="1" applyBorder="1" applyAlignment="1" applyProtection="1">
      <alignment horizontal="center" vertical="center"/>
      <protection hidden="1"/>
    </xf>
    <xf numFmtId="0" fontId="2" fillId="19" borderId="9" xfId="2" applyFont="1" applyFill="1" applyBorder="1" applyAlignment="1" applyProtection="1">
      <alignment horizontal="center" vertical="center"/>
      <protection locked="0" hidden="1"/>
    </xf>
    <xf numFmtId="0" fontId="2" fillId="19" borderId="7" xfId="2" applyFont="1" applyFill="1" applyBorder="1" applyAlignment="1" applyProtection="1">
      <alignment horizontal="center" vertical="center" wrapText="1"/>
      <protection hidden="1"/>
    </xf>
    <xf numFmtId="0" fontId="0" fillId="0" borderId="0" xfId="0" applyFont="1"/>
    <xf numFmtId="0" fontId="26" fillId="0" borderId="0" xfId="0" applyFont="1"/>
    <xf numFmtId="0" fontId="0" fillId="0" borderId="9" xfId="0" applyBorder="1"/>
    <xf numFmtId="0" fontId="27" fillId="16" borderId="3" xfId="4" applyFont="1" applyFill="1" applyBorder="1" applyAlignment="1">
      <alignment horizontal="center" vertical="center" wrapText="1"/>
    </xf>
    <xf numFmtId="0" fontId="27" fillId="16" borderId="9" xfId="4" applyFont="1" applyFill="1" applyBorder="1" applyAlignment="1">
      <alignment horizontal="center" vertical="center" wrapText="1"/>
    </xf>
    <xf numFmtId="0" fontId="27" fillId="16" borderId="9" xfId="4" applyFont="1" applyFill="1" applyBorder="1" applyAlignment="1">
      <alignment horizontal="center" vertical="center" textRotation="90" wrapText="1"/>
    </xf>
    <xf numFmtId="0" fontId="27" fillId="16" borderId="5" xfId="4" applyFont="1" applyFill="1" applyBorder="1" applyAlignment="1">
      <alignment horizontal="center" vertical="center" wrapText="1"/>
    </xf>
    <xf numFmtId="0" fontId="7" fillId="16" borderId="9" xfId="4" applyFont="1" applyFill="1" applyBorder="1" applyAlignment="1">
      <alignment textRotation="90"/>
    </xf>
    <xf numFmtId="0" fontId="7" fillId="0" borderId="9" xfId="4" applyFont="1" applyBorder="1" applyAlignment="1">
      <alignment horizontal="center" vertical="center" wrapText="1"/>
    </xf>
    <xf numFmtId="0" fontId="27" fillId="16" borderId="11" xfId="4" applyFont="1" applyFill="1" applyBorder="1" applyAlignment="1">
      <alignment horizontal="center" vertical="center" wrapText="1"/>
    </xf>
    <xf numFmtId="0" fontId="7" fillId="16" borderId="11" xfId="4" applyFont="1" applyFill="1" applyBorder="1"/>
    <xf numFmtId="0" fontId="7" fillId="0" borderId="11" xfId="4" applyFont="1" applyBorder="1" applyAlignment="1">
      <alignment horizontal="center" vertical="center" wrapText="1"/>
    </xf>
    <xf numFmtId="0" fontId="19" fillId="17" borderId="9" xfId="2" applyFont="1" applyFill="1" applyBorder="1" applyAlignment="1" applyProtection="1">
      <alignment horizontal="center" vertical="center"/>
      <protection locked="0" hidden="1"/>
    </xf>
    <xf numFmtId="0" fontId="19" fillId="17" borderId="9" xfId="2" applyFont="1" applyFill="1" applyBorder="1" applyAlignment="1" applyProtection="1">
      <alignment horizontal="center" vertical="center"/>
      <protection hidden="1"/>
    </xf>
    <xf numFmtId="0" fontId="27" fillId="16" borderId="11" xfId="4" applyFont="1" applyFill="1" applyBorder="1" applyAlignment="1" applyProtection="1">
      <alignment horizontal="center" vertical="center"/>
      <protection hidden="1"/>
    </xf>
    <xf numFmtId="0" fontId="7" fillId="0" borderId="9" xfId="4" applyFont="1" applyBorder="1" applyAlignment="1">
      <alignment horizontal="center" vertical="center"/>
    </xf>
    <xf numFmtId="0" fontId="7" fillId="0" borderId="3" xfId="4" applyFont="1" applyBorder="1" applyAlignment="1">
      <alignment horizontal="center" vertical="center"/>
    </xf>
    <xf numFmtId="0" fontId="27" fillId="16" borderId="3" xfId="4" applyFont="1" applyFill="1" applyBorder="1" applyAlignment="1" applyProtection="1">
      <alignment horizontal="center" vertical="center" wrapText="1"/>
      <protection locked="0"/>
    </xf>
    <xf numFmtId="0" fontId="28" fillId="16" borderId="11" xfId="5" applyFont="1" applyFill="1" applyBorder="1" applyAlignment="1" applyProtection="1">
      <alignment horizontal="center" vertical="center"/>
      <protection hidden="1"/>
    </xf>
    <xf numFmtId="0" fontId="7" fillId="16" borderId="11" xfId="4" applyFont="1" applyFill="1" applyBorder="1" applyAlignment="1" applyProtection="1">
      <alignment horizontal="center" vertical="center"/>
      <protection hidden="1"/>
    </xf>
    <xf numFmtId="0" fontId="14" fillId="16" borderId="11" xfId="4" applyFont="1" applyFill="1" applyBorder="1" applyProtection="1">
      <protection hidden="1"/>
    </xf>
    <xf numFmtId="0" fontId="19" fillId="17" borderId="7" xfId="2" applyFont="1" applyFill="1" applyBorder="1" applyAlignment="1" applyProtection="1">
      <alignment horizontal="center" vertical="center"/>
      <protection hidden="1"/>
    </xf>
    <xf numFmtId="0" fontId="14" fillId="16" borderId="9" xfId="4" applyFont="1" applyFill="1" applyBorder="1" applyProtection="1">
      <protection hidden="1"/>
    </xf>
    <xf numFmtId="0" fontId="27" fillId="16" borderId="9" xfId="4" applyFont="1" applyFill="1" applyBorder="1" applyAlignment="1" applyProtection="1">
      <alignment horizontal="center" vertical="center" wrapText="1"/>
      <protection locked="0"/>
    </xf>
    <xf numFmtId="0" fontId="27" fillId="16" borderId="9" xfId="4" applyFont="1" applyFill="1" applyBorder="1" applyAlignment="1" applyProtection="1">
      <alignment horizontal="center" vertical="center"/>
      <protection hidden="1"/>
    </xf>
    <xf numFmtId="0" fontId="28" fillId="16" borderId="9" xfId="5" applyFont="1" applyFill="1" applyBorder="1" applyAlignment="1" applyProtection="1">
      <alignment horizontal="center" vertical="center"/>
      <protection hidden="1"/>
    </xf>
    <xf numFmtId="0" fontId="7" fillId="16" borderId="9" xfId="4" applyFont="1" applyFill="1" applyBorder="1" applyAlignment="1" applyProtection="1">
      <alignment horizontal="center" vertical="center"/>
      <protection hidden="1"/>
    </xf>
    <xf numFmtId="0" fontId="14" fillId="16" borderId="6" xfId="4" applyFill="1" applyBorder="1"/>
    <xf numFmtId="0" fontId="7" fillId="16" borderId="3" xfId="4" applyFont="1" applyFill="1" applyBorder="1"/>
    <xf numFmtId="0" fontId="27" fillId="16" borderId="4" xfId="4" applyFont="1" applyFill="1" applyBorder="1"/>
    <xf numFmtId="0" fontId="14" fillId="16" borderId="1" xfId="4" applyFill="1" applyBorder="1"/>
    <xf numFmtId="0" fontId="14" fillId="16" borderId="14" xfId="4" applyFill="1" applyBorder="1"/>
    <xf numFmtId="0" fontId="2" fillId="16" borderId="6" xfId="4" applyFont="1" applyFill="1" applyBorder="1"/>
    <xf numFmtId="0" fontId="14" fillId="16" borderId="0" xfId="4" applyFill="1" applyBorder="1"/>
    <xf numFmtId="0" fontId="14" fillId="16" borderId="0" xfId="4" applyFill="1"/>
    <xf numFmtId="0" fontId="27" fillId="16" borderId="0" xfId="4" applyFont="1" applyFill="1" applyBorder="1"/>
    <xf numFmtId="0" fontId="2" fillId="16" borderId="0" xfId="4" applyFont="1" applyFill="1"/>
    <xf numFmtId="0" fontId="16" fillId="16" borderId="0" xfId="4" applyFont="1" applyFill="1"/>
    <xf numFmtId="0" fontId="2" fillId="16" borderId="0" xfId="4" applyFont="1" applyFill="1" applyBorder="1"/>
    <xf numFmtId="0" fontId="2" fillId="0" borderId="9" xfId="6" applyFont="1" applyBorder="1" applyAlignment="1">
      <alignment horizontal="center" wrapText="1"/>
    </xf>
    <xf numFmtId="0" fontId="35" fillId="0" borderId="7" xfId="6" applyFont="1" applyBorder="1" applyAlignment="1">
      <alignment horizontal="center" vertical="center" wrapText="1"/>
    </xf>
    <xf numFmtId="0" fontId="7" fillId="0" borderId="6" xfId="6" applyFont="1" applyBorder="1" applyAlignment="1">
      <alignment horizontal="center" vertical="center"/>
    </xf>
    <xf numFmtId="0" fontId="37" fillId="0" borderId="8" xfId="6" applyFont="1" applyBorder="1" applyAlignment="1">
      <alignment horizontal="left" vertical="center" wrapText="1"/>
    </xf>
    <xf numFmtId="0" fontId="34" fillId="0" borderId="0" xfId="6" applyFont="1" applyBorder="1" applyAlignment="1">
      <alignment vertical="center" wrapText="1"/>
    </xf>
    <xf numFmtId="0" fontId="40" fillId="0" borderId="12" xfId="6" applyFont="1" applyBorder="1" applyAlignment="1" applyProtection="1">
      <alignment horizontal="center" vertical="center" wrapText="1"/>
      <protection hidden="1"/>
    </xf>
    <xf numFmtId="0" fontId="14" fillId="0" borderId="0" xfId="6" applyBorder="1"/>
    <xf numFmtId="0" fontId="41" fillId="0" borderId="0" xfId="6" applyFont="1" applyBorder="1" applyAlignment="1">
      <alignment horizontal="right" vertical="center" wrapText="1"/>
    </xf>
    <xf numFmtId="0" fontId="43" fillId="0" borderId="12" xfId="6" applyFont="1" applyBorder="1" applyAlignment="1">
      <alignment horizontal="right" vertical="center" wrapText="1"/>
    </xf>
    <xf numFmtId="0" fontId="40" fillId="0" borderId="0" xfId="6" applyFont="1" applyBorder="1" applyAlignment="1" applyProtection="1">
      <alignment horizontal="center" vertical="center" wrapText="1"/>
      <protection hidden="1"/>
    </xf>
    <xf numFmtId="0" fontId="14" fillId="0" borderId="8" xfId="6" applyBorder="1"/>
    <xf numFmtId="0" fontId="42" fillId="0" borderId="16" xfId="6" applyFont="1" applyBorder="1" applyAlignment="1"/>
    <xf numFmtId="0" fontId="44" fillId="0" borderId="12" xfId="6" applyFont="1" applyBorder="1"/>
    <xf numFmtId="0" fontId="40" fillId="0" borderId="8" xfId="6" applyFont="1" applyBorder="1" applyAlignment="1">
      <alignment horizontal="center" vertical="center" wrapText="1"/>
    </xf>
    <xf numFmtId="0" fontId="41" fillId="0" borderId="8" xfId="6" applyFont="1" applyBorder="1" applyAlignment="1">
      <alignment vertical="center" wrapText="1"/>
    </xf>
    <xf numFmtId="0" fontId="42" fillId="0" borderId="16" xfId="6" applyFont="1" applyBorder="1" applyAlignment="1">
      <alignment wrapText="1"/>
    </xf>
    <xf numFmtId="0" fontId="45" fillId="0" borderId="9" xfId="6" applyFont="1" applyBorder="1" applyAlignment="1" applyProtection="1">
      <alignment horizontal="center" vertical="center" wrapText="1"/>
      <protection hidden="1"/>
    </xf>
    <xf numFmtId="0" fontId="45" fillId="0" borderId="3" xfId="6" applyFont="1" applyBorder="1" applyAlignment="1" applyProtection="1">
      <alignment horizontal="center" vertical="center" wrapText="1"/>
      <protection hidden="1"/>
    </xf>
    <xf numFmtId="0" fontId="40" fillId="0" borderId="12" xfId="6" applyFont="1" applyBorder="1" applyAlignment="1">
      <alignment horizontal="right" vertical="center" wrapText="1"/>
    </xf>
    <xf numFmtId="0" fontId="14" fillId="0" borderId="0" xfId="6"/>
    <xf numFmtId="0" fontId="40" fillId="0" borderId="0" xfId="6" applyFont="1" applyBorder="1" applyAlignment="1">
      <alignment vertical="center" wrapText="1"/>
    </xf>
    <xf numFmtId="0" fontId="36" fillId="0" borderId="0" xfId="6" applyFont="1" applyBorder="1" applyAlignment="1">
      <alignment vertical="center" wrapText="1"/>
    </xf>
    <xf numFmtId="0" fontId="46" fillId="0" borderId="0" xfId="6" applyFont="1" applyBorder="1" applyAlignment="1" applyProtection="1">
      <alignment horizontal="center"/>
      <protection hidden="1"/>
    </xf>
    <xf numFmtId="0" fontId="40" fillId="0" borderId="12" xfId="6" applyFont="1" applyBorder="1" applyAlignment="1">
      <alignment horizontal="center" vertical="center" wrapText="1"/>
    </xf>
    <xf numFmtId="0" fontId="14" fillId="0" borderId="0" xfId="6" applyBorder="1" applyAlignment="1"/>
    <xf numFmtId="0" fontId="44" fillId="0" borderId="0" xfId="6" applyFont="1" applyBorder="1"/>
    <xf numFmtId="0" fontId="47" fillId="0" borderId="0" xfId="6" applyFont="1" applyBorder="1" applyAlignment="1" applyProtection="1">
      <alignment horizontal="center" vertical="center" wrapText="1"/>
      <protection hidden="1"/>
    </xf>
    <xf numFmtId="0" fontId="40" fillId="0" borderId="0" xfId="6" applyFont="1" applyBorder="1" applyAlignment="1">
      <alignment horizontal="center" vertical="center" wrapText="1"/>
    </xf>
    <xf numFmtId="0" fontId="2" fillId="0" borderId="12" xfId="6" applyFont="1" applyBorder="1" applyAlignment="1">
      <alignment horizontal="right"/>
    </xf>
    <xf numFmtId="0" fontId="43" fillId="0" borderId="12" xfId="6" applyFont="1" applyBorder="1" applyAlignment="1" applyProtection="1">
      <alignment horizontal="center" vertical="center" wrapText="1"/>
      <protection hidden="1"/>
    </xf>
    <xf numFmtId="0" fontId="45" fillId="0" borderId="0" xfId="6" applyFont="1" applyBorder="1" applyAlignment="1">
      <alignment horizontal="center" vertical="center" wrapText="1"/>
    </xf>
    <xf numFmtId="0" fontId="43" fillId="0" borderId="0" xfId="6" applyFont="1" applyBorder="1" applyAlignment="1" applyProtection="1">
      <alignment horizontal="center" vertical="center" wrapText="1"/>
      <protection hidden="1"/>
    </xf>
    <xf numFmtId="0" fontId="44" fillId="0" borderId="11" xfId="6" applyFont="1" applyBorder="1"/>
    <xf numFmtId="0" fontId="40" fillId="0" borderId="11" xfId="6" applyFont="1" applyBorder="1" applyAlignment="1">
      <alignment vertical="center" wrapText="1"/>
    </xf>
    <xf numFmtId="0" fontId="41" fillId="0" borderId="1" xfId="6" applyFont="1" applyBorder="1" applyAlignment="1">
      <alignment vertical="center" wrapText="1"/>
    </xf>
    <xf numFmtId="0" fontId="42" fillId="0" borderId="14" xfId="6" applyFont="1" applyBorder="1" applyAlignment="1">
      <alignment wrapText="1"/>
    </xf>
    <xf numFmtId="0" fontId="36" fillId="0" borderId="12" xfId="6" applyFont="1" applyBorder="1" applyAlignment="1">
      <alignment horizontal="center" vertical="center" wrapText="1"/>
    </xf>
    <xf numFmtId="0" fontId="36" fillId="0" borderId="0" xfId="6" applyFont="1" applyBorder="1" applyAlignment="1">
      <alignment horizontal="right" vertical="center" wrapText="1"/>
    </xf>
    <xf numFmtId="0" fontId="14" fillId="0" borderId="12" xfId="6" applyBorder="1"/>
    <xf numFmtId="0" fontId="2" fillId="0" borderId="11" xfId="6" applyFont="1" applyBorder="1" applyAlignment="1" applyProtection="1">
      <alignment horizontal="center"/>
      <protection hidden="1"/>
    </xf>
    <xf numFmtId="0" fontId="7" fillId="0" borderId="12" xfId="6" applyFont="1" applyBorder="1" applyAlignment="1">
      <alignment horizontal="center" vertical="center" wrapText="1"/>
    </xf>
    <xf numFmtId="0" fontId="48" fillId="0" borderId="0" xfId="6" applyFont="1" applyBorder="1" applyAlignment="1"/>
    <xf numFmtId="0" fontId="4" fillId="0" borderId="0" xfId="6" applyFont="1" applyBorder="1" applyAlignment="1"/>
    <xf numFmtId="0" fontId="4" fillId="0" borderId="0" xfId="6" applyFont="1" applyBorder="1" applyAlignment="1">
      <alignment horizontal="right"/>
    </xf>
    <xf numFmtId="0" fontId="2" fillId="0" borderId="12" xfId="6" applyFont="1" applyBorder="1" applyAlignment="1" applyProtection="1">
      <alignment horizontal="center"/>
      <protection hidden="1"/>
    </xf>
    <xf numFmtId="0" fontId="46" fillId="0" borderId="12" xfId="6" applyFont="1" applyBorder="1" applyAlignment="1" applyProtection="1">
      <alignment horizontal="center"/>
      <protection hidden="1"/>
    </xf>
    <xf numFmtId="0" fontId="48" fillId="0" borderId="0" xfId="6" applyFont="1" applyBorder="1" applyAlignment="1">
      <alignment wrapText="1"/>
    </xf>
    <xf numFmtId="0" fontId="4" fillId="0" borderId="0" xfId="6" applyFont="1" applyBorder="1" applyAlignment="1">
      <alignment wrapText="1"/>
    </xf>
    <xf numFmtId="0" fontId="46" fillId="0" borderId="12" xfId="6" applyFont="1" applyFill="1" applyBorder="1" applyAlignment="1" applyProtection="1">
      <alignment horizontal="center"/>
      <protection hidden="1"/>
    </xf>
    <xf numFmtId="0" fontId="36" fillId="0" borderId="10" xfId="6" applyFont="1" applyBorder="1" applyAlignment="1">
      <alignment horizontal="left" vertical="center" wrapText="1"/>
    </xf>
    <xf numFmtId="0" fontId="2" fillId="0" borderId="11" xfId="6" applyFont="1" applyBorder="1" applyAlignment="1">
      <alignment horizontal="center" vertical="center" wrapText="1"/>
    </xf>
    <xf numFmtId="0" fontId="40" fillId="0" borderId="11" xfId="6" applyFont="1" applyBorder="1" applyAlignment="1">
      <alignment horizontal="center" vertical="center" wrapText="1"/>
    </xf>
    <xf numFmtId="0" fontId="36" fillId="0" borderId="5" xfId="6" applyFont="1" applyBorder="1" applyAlignment="1">
      <alignment horizontal="left" vertical="center" wrapText="1"/>
    </xf>
    <xf numFmtId="0" fontId="37" fillId="0" borderId="6" xfId="6" applyFont="1" applyBorder="1" applyAlignment="1">
      <alignment vertical="center" wrapText="1"/>
    </xf>
    <xf numFmtId="0" fontId="14" fillId="0" borderId="7" xfId="6" applyBorder="1"/>
    <xf numFmtId="0" fontId="40" fillId="0" borderId="7" xfId="6" applyFont="1" applyBorder="1" applyAlignment="1">
      <alignment horizontal="right" vertical="center" wrapText="1"/>
    </xf>
    <xf numFmtId="0" fontId="36" fillId="0" borderId="8" xfId="6" applyFont="1" applyBorder="1" applyAlignment="1">
      <alignment horizontal="left" vertical="center" wrapText="1"/>
    </xf>
    <xf numFmtId="0" fontId="37" fillId="0" borderId="0" xfId="6" applyFont="1" applyBorder="1" applyAlignment="1">
      <alignment vertical="center" wrapText="1"/>
    </xf>
    <xf numFmtId="0" fontId="2" fillId="0" borderId="12" xfId="6" applyFont="1" applyBorder="1" applyAlignment="1">
      <alignment horizontal="center"/>
    </xf>
    <xf numFmtId="0" fontId="40" fillId="0" borderId="12" xfId="6" applyFont="1" applyBorder="1" applyAlignment="1">
      <alignment vertical="center" wrapText="1"/>
    </xf>
    <xf numFmtId="0" fontId="36" fillId="0" borderId="0" xfId="6" applyFont="1" applyBorder="1" applyAlignment="1">
      <alignment vertical="center"/>
    </xf>
    <xf numFmtId="0" fontId="43" fillId="0" borderId="12" xfId="6" applyFont="1" applyBorder="1" applyAlignment="1">
      <alignment vertical="center"/>
    </xf>
    <xf numFmtId="167" fontId="37" fillId="0" borderId="1" xfId="6" applyNumberFormat="1" applyFont="1" applyBorder="1" applyAlignment="1">
      <alignment vertical="center"/>
    </xf>
    <xf numFmtId="167" fontId="37" fillId="0" borderId="14" xfId="6" applyNumberFormat="1" applyFont="1" applyBorder="1" applyAlignment="1">
      <alignment vertical="center"/>
    </xf>
    <xf numFmtId="0" fontId="14" fillId="0" borderId="11" xfId="6" applyBorder="1"/>
    <xf numFmtId="0" fontId="36" fillId="0" borderId="9" xfId="6" applyFont="1" applyBorder="1" applyAlignment="1">
      <alignment horizontal="center" vertical="center" wrapText="1"/>
    </xf>
    <xf numFmtId="0" fontId="7" fillId="0" borderId="0" xfId="6" applyFont="1" applyBorder="1" applyAlignment="1">
      <alignment horizontal="center" vertical="center" wrapText="1"/>
    </xf>
    <xf numFmtId="0" fontId="7" fillId="0" borderId="9" xfId="6" applyFont="1" applyBorder="1" applyAlignment="1">
      <alignment horizontal="center" vertical="center" wrapText="1"/>
    </xf>
    <xf numFmtId="0" fontId="4" fillId="0" borderId="9" xfId="6" applyFont="1" applyBorder="1" applyAlignment="1">
      <alignment horizontal="center" vertical="center" wrapText="1"/>
    </xf>
    <xf numFmtId="0" fontId="7" fillId="0" borderId="9" xfId="6" applyFont="1" applyBorder="1" applyAlignment="1" applyProtection="1">
      <alignment horizontal="center" vertical="center" wrapText="1"/>
      <protection locked="0"/>
    </xf>
    <xf numFmtId="0" fontId="7" fillId="0" borderId="9" xfId="6" applyFont="1" applyBorder="1" applyAlignment="1" applyProtection="1">
      <alignment horizontal="center" vertical="center" wrapText="1"/>
      <protection locked="0" hidden="1"/>
    </xf>
    <xf numFmtId="3" fontId="7" fillId="0" borderId="9" xfId="6" applyNumberFormat="1" applyFont="1" applyBorder="1" applyAlignment="1" applyProtection="1">
      <alignment horizontal="center" vertical="center" wrapText="1"/>
      <protection locked="0" hidden="1"/>
    </xf>
    <xf numFmtId="14" fontId="7" fillId="0" borderId="9" xfId="6" applyNumberFormat="1" applyFont="1" applyBorder="1" applyAlignment="1" applyProtection="1">
      <alignment horizontal="center" vertical="center" wrapText="1"/>
      <protection locked="0" hidden="1"/>
    </xf>
    <xf numFmtId="0" fontId="5" fillId="0" borderId="8" xfId="6" applyFont="1" applyBorder="1"/>
    <xf numFmtId="0" fontId="14" fillId="0" borderId="0" xfId="6" applyBorder="1" applyProtection="1">
      <protection locked="0"/>
    </xf>
    <xf numFmtId="0" fontId="14" fillId="0" borderId="16" xfId="6" applyBorder="1" applyProtection="1">
      <protection locked="0"/>
    </xf>
    <xf numFmtId="0" fontId="4" fillId="16" borderId="8" xfId="6" applyFont="1" applyFill="1" applyBorder="1"/>
    <xf numFmtId="0" fontId="7" fillId="16" borderId="0" xfId="6" applyFont="1" applyFill="1" applyBorder="1" applyProtection="1">
      <protection locked="0"/>
    </xf>
    <xf numFmtId="0" fontId="7" fillId="16" borderId="0" xfId="6" applyFont="1" applyFill="1" applyBorder="1" applyAlignment="1" applyProtection="1">
      <protection locked="0"/>
    </xf>
    <xf numFmtId="0" fontId="7" fillId="16" borderId="16" xfId="6" applyFont="1" applyFill="1" applyBorder="1" applyAlignment="1" applyProtection="1">
      <protection locked="0"/>
    </xf>
    <xf numFmtId="0" fontId="7" fillId="16" borderId="0" xfId="6" applyFont="1" applyFill="1" applyBorder="1"/>
    <xf numFmtId="0" fontId="7" fillId="16" borderId="16" xfId="6" applyFont="1" applyFill="1" applyBorder="1"/>
    <xf numFmtId="0" fontId="7" fillId="16" borderId="6" xfId="6" applyFont="1" applyFill="1" applyBorder="1"/>
    <xf numFmtId="0" fontId="7" fillId="16" borderId="15" xfId="6" applyFont="1" applyFill="1" applyBorder="1"/>
    <xf numFmtId="0" fontId="4" fillId="16" borderId="10" xfId="6" applyFont="1" applyFill="1" applyBorder="1"/>
    <xf numFmtId="0" fontId="7" fillId="16" borderId="1" xfId="6" applyFont="1" applyFill="1" applyBorder="1"/>
    <xf numFmtId="0" fontId="7" fillId="16" borderId="14" xfId="6" applyFont="1" applyFill="1" applyBorder="1"/>
    <xf numFmtId="0" fontId="0" fillId="22" borderId="9" xfId="0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0" fillId="10" borderId="9" xfId="0" applyFill="1" applyBorder="1" applyProtection="1">
      <protection locked="0"/>
    </xf>
    <xf numFmtId="0" fontId="0" fillId="0" borderId="9" xfId="0" applyBorder="1" applyProtection="1">
      <protection locked="0"/>
    </xf>
    <xf numFmtId="0" fontId="0" fillId="17" borderId="9" xfId="0" applyFill="1" applyBorder="1" applyProtection="1">
      <protection locked="0"/>
    </xf>
    <xf numFmtId="0" fontId="0" fillId="22" borderId="9" xfId="0" applyFill="1" applyBorder="1"/>
    <xf numFmtId="0" fontId="0" fillId="10" borderId="3" xfId="0" applyFill="1" applyBorder="1" applyAlignment="1"/>
    <xf numFmtId="0" fontId="36" fillId="0" borderId="8" xfId="6" applyFont="1" applyBorder="1" applyAlignment="1">
      <alignment horizontal="left" vertical="center"/>
    </xf>
    <xf numFmtId="0" fontId="36" fillId="0" borderId="10" xfId="6" applyFont="1" applyBorder="1" applyAlignment="1">
      <alignment horizontal="left" vertical="center"/>
    </xf>
    <xf numFmtId="0" fontId="36" fillId="0" borderId="3" xfId="6" applyFont="1" applyBorder="1" applyAlignment="1">
      <alignment horizontal="left" vertical="center" wrapText="1"/>
    </xf>
    <xf numFmtId="0" fontId="37" fillId="0" borderId="3" xfId="6" applyFont="1" applyBorder="1" applyAlignment="1">
      <alignment horizontal="left" vertical="center" wrapText="1"/>
    </xf>
    <xf numFmtId="0" fontId="37" fillId="0" borderId="8" xfId="6" applyFont="1" applyBorder="1" applyAlignment="1">
      <alignment horizontal="left" vertical="center"/>
    </xf>
    <xf numFmtId="0" fontId="5" fillId="0" borderId="8" xfId="6" applyFont="1" applyBorder="1" applyAlignment="1">
      <alignment horizontal="left"/>
    </xf>
    <xf numFmtId="164" fontId="7" fillId="19" borderId="3" xfId="2" applyNumberFormat="1" applyFont="1" applyFill="1" applyBorder="1" applyAlignment="1" applyProtection="1">
      <alignment horizontal="left" vertical="center"/>
      <protection hidden="1"/>
    </xf>
    <xf numFmtId="164" fontId="7" fillId="19" borderId="2" xfId="2" applyNumberFormat="1" applyFont="1" applyFill="1" applyBorder="1" applyAlignment="1" applyProtection="1">
      <alignment horizontal="left" vertical="center" wrapText="1"/>
      <protection hidden="1"/>
    </xf>
    <xf numFmtId="164" fontId="7" fillId="19" borderId="3" xfId="2" applyNumberFormat="1" applyFont="1" applyFill="1" applyBorder="1" applyAlignment="1" applyProtection="1">
      <alignment vertical="center"/>
      <protection hidden="1"/>
    </xf>
    <xf numFmtId="164" fontId="17" fillId="19" borderId="2" xfId="2" applyNumberFormat="1" applyFont="1" applyFill="1" applyBorder="1" applyAlignment="1" applyProtection="1">
      <alignment vertical="center"/>
      <protection hidden="1"/>
    </xf>
    <xf numFmtId="164" fontId="7" fillId="19" borderId="4" xfId="2" applyNumberFormat="1" applyFont="1" applyFill="1" applyBorder="1" applyAlignment="1" applyProtection="1">
      <alignment horizontal="center" vertical="center" wrapText="1"/>
      <protection hidden="1"/>
    </xf>
    <xf numFmtId="164" fontId="7" fillId="19" borderId="2" xfId="2" applyNumberFormat="1" applyFont="1" applyFill="1" applyBorder="1" applyAlignment="1" applyProtection="1">
      <alignment horizontal="center" vertical="center" wrapText="1"/>
      <protection hidden="1"/>
    </xf>
    <xf numFmtId="0" fontId="7" fillId="19" borderId="6" xfId="2" applyFont="1" applyFill="1" applyBorder="1" applyAlignment="1">
      <alignment horizontal="left"/>
    </xf>
    <xf numFmtId="0" fontId="17" fillId="19" borderId="0" xfId="2" applyFont="1" applyFill="1"/>
    <xf numFmtId="165" fontId="17" fillId="19" borderId="0" xfId="2" applyNumberFormat="1" applyFont="1" applyFill="1"/>
    <xf numFmtId="164" fontId="7" fillId="19" borderId="3" xfId="2" applyNumberFormat="1" applyFont="1" applyFill="1" applyBorder="1" applyAlignment="1" applyProtection="1">
      <alignment horizontal="left" indent="2"/>
      <protection hidden="1"/>
    </xf>
    <xf numFmtId="164" fontId="7" fillId="19" borderId="4" xfId="2" applyNumberFormat="1" applyFont="1" applyFill="1" applyBorder="1" applyAlignment="1" applyProtection="1">
      <alignment horizontal="center"/>
      <protection hidden="1"/>
    </xf>
    <xf numFmtId="164" fontId="7" fillId="19" borderId="2" xfId="2" applyNumberFormat="1" applyFont="1" applyFill="1" applyBorder="1" applyAlignment="1" applyProtection="1">
      <alignment horizontal="center"/>
      <protection hidden="1"/>
    </xf>
    <xf numFmtId="0" fontId="7" fillId="7" borderId="4" xfId="2" applyFont="1" applyFill="1" applyBorder="1" applyAlignment="1">
      <alignment horizontal="left"/>
    </xf>
    <xf numFmtId="164" fontId="17" fillId="7" borderId="4" xfId="2" applyNumberFormat="1" applyFont="1" applyFill="1" applyBorder="1" applyAlignment="1" applyProtection="1">
      <protection hidden="1"/>
    </xf>
    <xf numFmtId="0" fontId="0" fillId="0" borderId="0" xfId="0" applyAlignment="1">
      <alignment horizontal="left"/>
    </xf>
    <xf numFmtId="49" fontId="49" fillId="0" borderId="0" xfId="0" applyNumberFormat="1" applyFont="1" applyAlignment="1">
      <alignment horizontal="left"/>
    </xf>
    <xf numFmtId="0" fontId="26" fillId="0" borderId="1" xfId="0" applyFont="1" applyBorder="1" applyAlignment="1">
      <alignment horizontal="left"/>
    </xf>
    <xf numFmtId="0" fontId="50" fillId="0" borderId="0" xfId="0" applyFont="1" applyAlignment="1">
      <alignment horizontal="left"/>
    </xf>
    <xf numFmtId="0" fontId="49" fillId="0" borderId="1" xfId="0" applyFont="1" applyBorder="1" applyAlignment="1"/>
    <xf numFmtId="0" fontId="2" fillId="17" borderId="1" xfId="2" applyFont="1" applyFill="1" applyBorder="1" applyAlignment="1">
      <alignment horizontal="left"/>
    </xf>
    <xf numFmtId="0" fontId="2" fillId="17" borderId="14" xfId="2" applyFont="1" applyFill="1" applyBorder="1" applyAlignment="1">
      <alignment horizontal="left"/>
    </xf>
    <xf numFmtId="0" fontId="51" fillId="17" borderId="7" xfId="2" applyFont="1" applyFill="1" applyBorder="1" applyAlignment="1" applyProtection="1">
      <alignment horizontal="center" vertical="center"/>
      <protection hidden="1"/>
    </xf>
    <xf numFmtId="0" fontId="9" fillId="16" borderId="10" xfId="4" applyFont="1" applyFill="1" applyBorder="1" applyAlignment="1">
      <alignment horizontal="center" vertical="center" wrapText="1"/>
    </xf>
    <xf numFmtId="0" fontId="6" fillId="0" borderId="14" xfId="4" applyFont="1" applyBorder="1" applyAlignment="1">
      <alignment horizontal="center" vertical="center" wrapText="1"/>
    </xf>
    <xf numFmtId="17" fontId="9" fillId="16" borderId="3" xfId="4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4" applyFont="1" applyBorder="1" applyAlignment="1" applyProtection="1">
      <alignment horizontal="center" vertical="center" wrapText="1"/>
      <protection hidden="1"/>
    </xf>
    <xf numFmtId="0" fontId="51" fillId="17" borderId="3" xfId="2" applyFont="1" applyFill="1" applyBorder="1" applyAlignment="1" applyProtection="1">
      <alignment horizontal="center" vertical="center"/>
      <protection hidden="1"/>
    </xf>
    <xf numFmtId="0" fontId="51" fillId="17" borderId="2" xfId="2" applyFont="1" applyFill="1" applyBorder="1" applyAlignment="1" applyProtection="1">
      <alignment horizontal="center" vertical="center"/>
      <protection hidden="1"/>
    </xf>
    <xf numFmtId="0" fontId="9" fillId="19" borderId="7" xfId="2" applyFont="1" applyFill="1" applyBorder="1" applyAlignment="1" applyProtection="1">
      <alignment horizontal="center" vertical="center"/>
      <protection hidden="1"/>
    </xf>
    <xf numFmtId="165" fontId="14" fillId="7" borderId="9" xfId="2" applyNumberFormat="1" applyFill="1" applyBorder="1" applyAlignment="1">
      <alignment horizontal="center" vertical="center" wrapText="1"/>
    </xf>
    <xf numFmtId="17" fontId="51" fillId="6" borderId="5" xfId="2" applyNumberFormat="1" applyFont="1" applyFill="1" applyBorder="1" applyAlignment="1">
      <alignment horizontal="center" vertical="center" wrapText="1"/>
    </xf>
    <xf numFmtId="0" fontId="9" fillId="11" borderId="9" xfId="2" applyFont="1" applyFill="1" applyBorder="1" applyAlignment="1" applyProtection="1">
      <alignment horizontal="center" vertical="center"/>
      <protection locked="0" hidden="1"/>
    </xf>
    <xf numFmtId="0" fontId="9" fillId="11" borderId="7" xfId="2" applyFont="1" applyFill="1" applyBorder="1" applyAlignment="1" applyProtection="1">
      <alignment horizontal="center" vertical="center"/>
      <protection locked="0" hidden="1"/>
    </xf>
    <xf numFmtId="0" fontId="0" fillId="23" borderId="0" xfId="0" applyFill="1"/>
    <xf numFmtId="0" fontId="8" fillId="17" borderId="0" xfId="0" applyFont="1" applyFill="1" applyBorder="1"/>
    <xf numFmtId="0" fontId="8" fillId="17" borderId="0" xfId="0" applyFont="1" applyFill="1" applyProtection="1">
      <protection locked="0"/>
    </xf>
    <xf numFmtId="0" fontId="3" fillId="23" borderId="0" xfId="0" applyFont="1" applyFill="1"/>
    <xf numFmtId="0" fontId="19" fillId="7" borderId="9" xfId="2" applyFont="1" applyFill="1" applyBorder="1" applyAlignment="1" applyProtection="1">
      <alignment horizontal="center" vertical="center"/>
      <protection locked="0" hidden="1"/>
    </xf>
    <xf numFmtId="0" fontId="19" fillId="11" borderId="9" xfId="2" applyFont="1" applyFill="1" applyBorder="1" applyAlignment="1" applyProtection="1">
      <alignment horizontal="center" vertical="center"/>
      <protection locked="0" hidden="1"/>
    </xf>
    <xf numFmtId="0" fontId="0" fillId="23" borderId="0" xfId="0" applyFill="1" applyProtection="1">
      <protection locked="0"/>
    </xf>
    <xf numFmtId="0" fontId="0" fillId="23" borderId="0" xfId="0" applyFill="1" applyAlignment="1">
      <alignment horizontal="right"/>
    </xf>
    <xf numFmtId="1" fontId="0" fillId="23" borderId="0" xfId="0" applyNumberFormat="1" applyFill="1"/>
    <xf numFmtId="0" fontId="3" fillId="0" borderId="0" xfId="0" applyFont="1" applyBorder="1"/>
    <xf numFmtId="0" fontId="40" fillId="7" borderId="12" xfId="6" applyFont="1" applyFill="1" applyBorder="1" applyAlignment="1" applyProtection="1">
      <alignment horizontal="center" vertical="center" wrapText="1"/>
      <protection hidden="1"/>
    </xf>
    <xf numFmtId="0" fontId="41" fillId="7" borderId="0" xfId="6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4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17" borderId="9" xfId="0" applyFill="1" applyBorder="1" applyAlignment="1" applyProtection="1">
      <alignment horizontal="left"/>
      <protection locked="0"/>
    </xf>
    <xf numFmtId="0" fontId="0" fillId="10" borderId="9" xfId="0" applyFill="1" applyBorder="1" applyAlignment="1">
      <alignment horizontal="center"/>
    </xf>
    <xf numFmtId="0" fontId="12" fillId="13" borderId="0" xfId="0" applyFont="1" applyFill="1" applyAlignment="1">
      <alignment horizontal="center"/>
    </xf>
    <xf numFmtId="0" fontId="13" fillId="14" borderId="0" xfId="0" applyFont="1" applyFill="1" applyAlignment="1">
      <alignment horizontal="center"/>
    </xf>
    <xf numFmtId="0" fontId="0" fillId="10" borderId="3" xfId="0" applyFill="1" applyBorder="1" applyAlignment="1" applyProtection="1">
      <alignment horizontal="left"/>
      <protection locked="0"/>
    </xf>
    <xf numFmtId="0" fontId="0" fillId="10" borderId="4" xfId="0" applyFill="1" applyBorder="1" applyAlignment="1" applyProtection="1">
      <alignment horizontal="left"/>
      <protection locked="0"/>
    </xf>
    <xf numFmtId="0" fontId="0" fillId="10" borderId="2" xfId="0" applyFill="1" applyBorder="1" applyAlignment="1" applyProtection="1">
      <alignment horizontal="left"/>
      <protection locked="0"/>
    </xf>
    <xf numFmtId="0" fontId="0" fillId="10" borderId="9" xfId="0" applyFill="1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15" fillId="6" borderId="1" xfId="2" applyFont="1" applyFill="1" applyBorder="1" applyAlignment="1" applyProtection="1">
      <alignment horizontal="center" vertical="center" wrapText="1"/>
      <protection hidden="1"/>
    </xf>
    <xf numFmtId="0" fontId="16" fillId="0" borderId="1" xfId="2" applyFont="1" applyBorder="1" applyAlignment="1">
      <alignment horizontal="center" vertical="center" wrapText="1"/>
    </xf>
    <xf numFmtId="0" fontId="7" fillId="19" borderId="3" xfId="2" applyFont="1" applyFill="1" applyBorder="1" applyAlignment="1">
      <alignment horizontal="center" vertical="center" wrapText="1"/>
    </xf>
    <xf numFmtId="0" fontId="7" fillId="19" borderId="4" xfId="2" applyFont="1" applyFill="1" applyBorder="1" applyAlignment="1">
      <alignment horizontal="center" vertical="center" wrapText="1"/>
    </xf>
    <xf numFmtId="0" fontId="7" fillId="19" borderId="2" xfId="2" applyFont="1" applyFill="1" applyBorder="1" applyAlignment="1">
      <alignment horizontal="center" vertical="center" wrapText="1"/>
    </xf>
    <xf numFmtId="0" fontId="18" fillId="6" borderId="5" xfId="2" applyFont="1" applyFill="1" applyBorder="1" applyAlignment="1" applyProtection="1">
      <alignment horizontal="center" vertical="center" wrapText="1"/>
      <protection hidden="1"/>
    </xf>
    <xf numFmtId="0" fontId="18" fillId="6" borderId="6" xfId="2" applyFont="1" applyFill="1" applyBorder="1" applyAlignment="1" applyProtection="1">
      <alignment horizontal="center" vertical="center" wrapText="1"/>
      <protection hidden="1"/>
    </xf>
    <xf numFmtId="0" fontId="18" fillId="6" borderId="8" xfId="2" applyFont="1" applyFill="1" applyBorder="1" applyAlignment="1" applyProtection="1">
      <alignment horizontal="center" vertical="center" wrapText="1"/>
      <protection hidden="1"/>
    </xf>
    <xf numFmtId="0" fontId="18" fillId="6" borderId="0" xfId="2" applyFont="1" applyFill="1" applyBorder="1" applyAlignment="1" applyProtection="1">
      <alignment horizontal="center" vertical="center" wrapText="1"/>
      <protection hidden="1"/>
    </xf>
    <xf numFmtId="164" fontId="7" fillId="19" borderId="7" xfId="2" applyNumberFormat="1" applyFont="1" applyFill="1" applyBorder="1" applyAlignment="1">
      <alignment horizontal="center" vertical="center" wrapText="1"/>
    </xf>
    <xf numFmtId="164" fontId="17" fillId="19" borderId="7" xfId="2" applyNumberFormat="1" applyFont="1" applyFill="1" applyBorder="1" applyAlignment="1">
      <alignment horizontal="center" vertical="center"/>
    </xf>
    <xf numFmtId="164" fontId="7" fillId="19" borderId="3" xfId="2" applyNumberFormat="1" applyFont="1" applyFill="1" applyBorder="1" applyAlignment="1" applyProtection="1">
      <alignment horizontal="left" vertical="center"/>
      <protection hidden="1"/>
    </xf>
    <xf numFmtId="164" fontId="7" fillId="19" borderId="2" xfId="2" applyNumberFormat="1" applyFont="1" applyFill="1" applyBorder="1" applyAlignment="1" applyProtection="1">
      <alignment horizontal="left" vertical="center"/>
      <protection hidden="1"/>
    </xf>
    <xf numFmtId="164" fontId="7" fillId="19" borderId="7" xfId="2" applyNumberFormat="1" applyFont="1" applyFill="1" applyBorder="1" applyAlignment="1" applyProtection="1">
      <alignment horizontal="center" vertical="center"/>
      <protection hidden="1"/>
    </xf>
    <xf numFmtId="164" fontId="7" fillId="19" borderId="3" xfId="2" applyNumberFormat="1" applyFont="1" applyFill="1" applyBorder="1" applyAlignment="1" applyProtection="1">
      <alignment horizontal="center" vertical="center" wrapText="1"/>
      <protection hidden="1"/>
    </xf>
    <xf numFmtId="164" fontId="7" fillId="19" borderId="4" xfId="2" applyNumberFormat="1" applyFont="1" applyFill="1" applyBorder="1" applyAlignment="1" applyProtection="1">
      <alignment horizontal="center" vertical="center" wrapText="1"/>
      <protection hidden="1"/>
    </xf>
    <xf numFmtId="164" fontId="14" fillId="19" borderId="2" xfId="2" applyNumberFormat="1" applyFill="1" applyBorder="1" applyAlignment="1" applyProtection="1">
      <alignment horizontal="center" vertical="center" wrapText="1"/>
      <protection hidden="1"/>
    </xf>
    <xf numFmtId="164" fontId="7" fillId="7" borderId="9" xfId="2" applyNumberFormat="1" applyFont="1" applyFill="1" applyBorder="1" applyAlignment="1" applyProtection="1">
      <alignment horizontal="center"/>
      <protection hidden="1"/>
    </xf>
    <xf numFmtId="0" fontId="14" fillId="6" borderId="0" xfId="2" applyFill="1"/>
    <xf numFmtId="0" fontId="19" fillId="6" borderId="7" xfId="2" applyFont="1" applyFill="1" applyBorder="1" applyAlignment="1">
      <alignment horizontal="center" vertical="center" textRotation="90"/>
    </xf>
    <xf numFmtId="0" fontId="19" fillId="6" borderId="12" xfId="2" applyFont="1" applyFill="1" applyBorder="1" applyAlignment="1">
      <alignment horizontal="center" vertical="center" textRotation="90"/>
    </xf>
    <xf numFmtId="0" fontId="19" fillId="6" borderId="11" xfId="2" applyFont="1" applyFill="1" applyBorder="1" applyAlignment="1">
      <alignment horizontal="center" vertical="center" textRotation="90"/>
    </xf>
    <xf numFmtId="0" fontId="9" fillId="18" borderId="5" xfId="2" applyNumberFormat="1" applyFont="1" applyFill="1" applyBorder="1" applyAlignment="1">
      <alignment horizontal="center" vertical="center" wrapText="1"/>
    </xf>
    <xf numFmtId="0" fontId="6" fillId="18" borderId="15" xfId="2" applyFont="1" applyFill="1" applyBorder="1" applyAlignment="1">
      <alignment horizontal="center" vertical="center" wrapText="1"/>
    </xf>
    <xf numFmtId="0" fontId="6" fillId="18" borderId="8" xfId="2" applyFont="1" applyFill="1" applyBorder="1" applyAlignment="1">
      <alignment horizontal="center" vertical="center" wrapText="1"/>
    </xf>
    <xf numFmtId="0" fontId="6" fillId="18" borderId="16" xfId="2" applyFont="1" applyFill="1" applyBorder="1" applyAlignment="1">
      <alignment horizontal="center" vertical="center" wrapText="1"/>
    </xf>
    <xf numFmtId="0" fontId="6" fillId="18" borderId="10" xfId="2" applyFont="1" applyFill="1" applyBorder="1" applyAlignment="1">
      <alignment horizontal="center" vertical="center" wrapText="1"/>
    </xf>
    <xf numFmtId="0" fontId="6" fillId="18" borderId="14" xfId="2" applyFont="1" applyFill="1" applyBorder="1" applyAlignment="1">
      <alignment horizontal="center" vertical="center" wrapText="1"/>
    </xf>
    <xf numFmtId="0" fontId="9" fillId="19" borderId="7" xfId="2" applyFont="1" applyFill="1" applyBorder="1" applyAlignment="1">
      <alignment horizontal="center"/>
    </xf>
    <xf numFmtId="0" fontId="3" fillId="19" borderId="12" xfId="2" applyFont="1" applyFill="1" applyBorder="1" applyAlignment="1">
      <alignment horizontal="center"/>
    </xf>
    <xf numFmtId="0" fontId="23" fillId="6" borderId="5" xfId="2" applyNumberFormat="1" applyFont="1" applyFill="1" applyBorder="1" applyAlignment="1" applyProtection="1">
      <alignment horizontal="center" vertical="center" wrapText="1"/>
      <protection hidden="1"/>
    </xf>
    <xf numFmtId="0" fontId="24" fillId="6" borderId="15" xfId="2" applyFont="1" applyFill="1" applyBorder="1" applyAlignment="1" applyProtection="1">
      <alignment horizontal="center" vertical="center" wrapText="1"/>
      <protection hidden="1"/>
    </xf>
    <xf numFmtId="0" fontId="26" fillId="0" borderId="1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49" fillId="0" borderId="0" xfId="0" applyFont="1" applyAlignment="1">
      <alignment horizontal="left"/>
    </xf>
    <xf numFmtId="0" fontId="49" fillId="0" borderId="16" xfId="0" applyFont="1" applyBorder="1" applyAlignment="1">
      <alignment horizontal="left"/>
    </xf>
    <xf numFmtId="0" fontId="46" fillId="17" borderId="8" xfId="2" applyNumberFormat="1" applyFont="1" applyFill="1" applyBorder="1" applyAlignment="1" applyProtection="1">
      <alignment horizontal="left" vertical="center"/>
      <protection hidden="1"/>
    </xf>
    <xf numFmtId="0" fontId="46" fillId="17" borderId="0" xfId="2" applyNumberFormat="1" applyFont="1" applyFill="1" applyBorder="1" applyAlignment="1" applyProtection="1">
      <alignment horizontal="left" vertical="center"/>
      <protection hidden="1"/>
    </xf>
    <xf numFmtId="0" fontId="26" fillId="0" borderId="0" xfId="0" applyFont="1" applyAlignment="1">
      <alignment horizontal="left"/>
    </xf>
    <xf numFmtId="17" fontId="9" fillId="16" borderId="10" xfId="4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4" applyFont="1" applyBorder="1" applyAlignment="1" applyProtection="1">
      <alignment horizontal="center" vertical="center" wrapText="1"/>
      <protection hidden="1"/>
    </xf>
    <xf numFmtId="17" fontId="9" fillId="16" borderId="3" xfId="4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4" applyFont="1" applyBorder="1" applyAlignment="1" applyProtection="1">
      <alignment horizontal="center" vertical="center" wrapText="1"/>
      <protection hidden="1"/>
    </xf>
    <xf numFmtId="0" fontId="46" fillId="17" borderId="4" xfId="2" applyFont="1" applyFill="1" applyBorder="1" applyAlignment="1">
      <alignment horizontal="left"/>
    </xf>
    <xf numFmtId="0" fontId="49" fillId="0" borderId="1" xfId="0" applyFont="1" applyBorder="1" applyAlignment="1">
      <alignment horizontal="center"/>
    </xf>
    <xf numFmtId="0" fontId="9" fillId="16" borderId="3" xfId="4" applyFont="1" applyFill="1" applyBorder="1" applyAlignment="1">
      <alignment horizontal="center" vertical="center" wrapText="1"/>
    </xf>
    <xf numFmtId="0" fontId="6" fillId="0" borderId="2" xfId="4" applyFont="1" applyBorder="1" applyAlignment="1">
      <alignment horizontal="center" vertical="center" wrapText="1"/>
    </xf>
    <xf numFmtId="43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9" fillId="0" borderId="0" xfId="6" applyFont="1" applyAlignment="1">
      <alignment horizontal="center" vertical="top" wrapText="1"/>
    </xf>
    <xf numFmtId="0" fontId="30" fillId="0" borderId="0" xfId="6" applyFont="1" applyAlignment="1">
      <alignment wrapText="1"/>
    </xf>
    <xf numFmtId="0" fontId="31" fillId="0" borderId="0" xfId="6" applyFont="1" applyBorder="1" applyAlignment="1">
      <alignment horizontal="center"/>
    </xf>
    <xf numFmtId="0" fontId="14" fillId="0" borderId="0" xfId="6" applyAlignment="1"/>
    <xf numFmtId="0" fontId="33" fillId="0" borderId="1" xfId="6" applyFont="1" applyBorder="1" applyAlignment="1">
      <alignment horizontal="center" vertical="center" wrapText="1"/>
    </xf>
    <xf numFmtId="0" fontId="5" fillId="0" borderId="1" xfId="6" applyFont="1" applyBorder="1" applyAlignment="1">
      <alignment wrapText="1"/>
    </xf>
    <xf numFmtId="0" fontId="34" fillId="0" borderId="5" xfId="6" applyFont="1" applyBorder="1" applyAlignment="1">
      <alignment horizontal="center" vertical="center" wrapText="1"/>
    </xf>
    <xf numFmtId="0" fontId="34" fillId="0" borderId="6" xfId="6" applyFont="1" applyBorder="1" applyAlignment="1">
      <alignment horizontal="center" vertical="center" wrapText="1"/>
    </xf>
    <xf numFmtId="0" fontId="14" fillId="0" borderId="6" xfId="6" applyBorder="1" applyAlignment="1">
      <alignment wrapText="1"/>
    </xf>
    <xf numFmtId="0" fontId="14" fillId="0" borderId="15" xfId="6" applyBorder="1" applyAlignment="1">
      <alignment wrapText="1"/>
    </xf>
    <xf numFmtId="0" fontId="35" fillId="0" borderId="3" xfId="6" applyFont="1" applyBorder="1" applyAlignment="1">
      <alignment horizontal="center" vertical="center" wrapText="1"/>
    </xf>
    <xf numFmtId="0" fontId="35" fillId="0" borderId="4" xfId="6" applyFont="1" applyBorder="1" applyAlignment="1">
      <alignment horizontal="center" vertical="center" wrapText="1"/>
    </xf>
    <xf numFmtId="0" fontId="27" fillId="0" borderId="4" xfId="6" applyFont="1" applyBorder="1" applyAlignment="1">
      <alignment horizontal="center" wrapText="1"/>
    </xf>
    <xf numFmtId="0" fontId="27" fillId="0" borderId="2" xfId="6" applyFont="1" applyBorder="1" applyAlignment="1">
      <alignment horizontal="center" wrapText="1"/>
    </xf>
    <xf numFmtId="166" fontId="36" fillId="0" borderId="5" xfId="6" applyNumberFormat="1" applyFont="1" applyBorder="1" applyAlignment="1">
      <alignment horizontal="left" vertical="center" wrapText="1"/>
    </xf>
    <xf numFmtId="166" fontId="36" fillId="0" borderId="6" xfId="6" applyNumberFormat="1" applyFont="1" applyBorder="1" applyAlignment="1">
      <alignment horizontal="left" vertical="center" wrapText="1"/>
    </xf>
    <xf numFmtId="166" fontId="36" fillId="0" borderId="15" xfId="6" applyNumberFormat="1" applyFont="1" applyBorder="1" applyAlignment="1">
      <alignment horizontal="left" vertical="center" wrapText="1"/>
    </xf>
    <xf numFmtId="166" fontId="36" fillId="0" borderId="10" xfId="6" applyNumberFormat="1" applyFont="1" applyBorder="1" applyAlignment="1">
      <alignment horizontal="left" vertical="center" wrapText="1"/>
    </xf>
    <xf numFmtId="166" fontId="36" fillId="0" borderId="1" xfId="6" applyNumberFormat="1" applyFont="1" applyBorder="1" applyAlignment="1">
      <alignment horizontal="left" vertical="center" wrapText="1"/>
    </xf>
    <xf numFmtId="166" fontId="36" fillId="0" borderId="14" xfId="6" applyNumberFormat="1" applyFont="1" applyBorder="1" applyAlignment="1">
      <alignment horizontal="left" vertical="center" wrapText="1"/>
    </xf>
    <xf numFmtId="167" fontId="37" fillId="0" borderId="5" xfId="6" applyNumberFormat="1" applyFont="1" applyBorder="1" applyAlignment="1" applyProtection="1">
      <alignment horizontal="center" vertical="center" wrapText="1"/>
      <protection locked="0"/>
    </xf>
    <xf numFmtId="167" fontId="37" fillId="0" borderId="6" xfId="6" applyNumberFormat="1" applyFont="1" applyBorder="1" applyAlignment="1" applyProtection="1">
      <alignment horizontal="center" vertical="center" wrapText="1"/>
      <protection locked="0"/>
    </xf>
    <xf numFmtId="167" fontId="37" fillId="0" borderId="15" xfId="6" applyNumberFormat="1" applyFont="1" applyBorder="1" applyAlignment="1" applyProtection="1">
      <alignment horizontal="center" vertical="center" wrapText="1"/>
      <protection locked="0"/>
    </xf>
    <xf numFmtId="167" fontId="37" fillId="0" borderId="10" xfId="6" applyNumberFormat="1" applyFont="1" applyBorder="1" applyAlignment="1" applyProtection="1">
      <alignment horizontal="center" vertical="center" wrapText="1"/>
      <protection locked="0"/>
    </xf>
    <xf numFmtId="167" fontId="37" fillId="0" borderId="1" xfId="6" applyNumberFormat="1" applyFont="1" applyBorder="1" applyAlignment="1" applyProtection="1">
      <alignment horizontal="center" vertical="center" wrapText="1"/>
      <protection locked="0"/>
    </xf>
    <xf numFmtId="167" fontId="37" fillId="0" borderId="14" xfId="6" applyNumberFormat="1" applyFont="1" applyBorder="1" applyAlignment="1" applyProtection="1">
      <alignment horizontal="center" vertical="center" wrapText="1"/>
      <protection locked="0"/>
    </xf>
    <xf numFmtId="0" fontId="7" fillId="0" borderId="5" xfId="6" applyFont="1" applyBorder="1" applyAlignment="1">
      <alignment horizontal="center" vertical="center" wrapText="1"/>
    </xf>
    <xf numFmtId="0" fontId="7" fillId="0" borderId="15" xfId="6" applyFont="1" applyBorder="1" applyAlignment="1">
      <alignment horizontal="center" vertical="center" wrapText="1"/>
    </xf>
    <xf numFmtId="0" fontId="14" fillId="0" borderId="10" xfId="6" applyBorder="1" applyAlignment="1">
      <alignment vertical="center" wrapText="1"/>
    </xf>
    <xf numFmtId="0" fontId="14" fillId="0" borderId="14" xfId="6" applyBorder="1" applyAlignment="1">
      <alignment vertical="center" wrapText="1"/>
    </xf>
    <xf numFmtId="0" fontId="2" fillId="0" borderId="3" xfId="6" applyFont="1" applyBorder="1" applyAlignment="1">
      <alignment horizontal="center" vertical="center" wrapText="1"/>
    </xf>
    <xf numFmtId="0" fontId="2" fillId="0" borderId="2" xfId="6" applyFont="1" applyBorder="1" applyAlignment="1">
      <alignment horizontal="center" vertical="center" wrapText="1"/>
    </xf>
    <xf numFmtId="0" fontId="7" fillId="0" borderId="3" xfId="6" applyFont="1" applyBorder="1" applyAlignment="1">
      <alignment horizontal="center" vertical="center" wrapText="1"/>
    </xf>
    <xf numFmtId="0" fontId="7" fillId="0" borderId="4" xfId="6" applyFont="1" applyBorder="1" applyAlignment="1">
      <alignment horizontal="center" vertical="center" wrapText="1"/>
    </xf>
    <xf numFmtId="0" fontId="7" fillId="0" borderId="2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15" xfId="6" applyFont="1" applyBorder="1" applyAlignment="1">
      <alignment horizontal="center" vertical="center" wrapText="1"/>
    </xf>
    <xf numFmtId="0" fontId="14" fillId="0" borderId="8" xfId="6" applyBorder="1" applyAlignment="1">
      <alignment vertical="center" wrapText="1"/>
    </xf>
    <xf numFmtId="0" fontId="14" fillId="0" borderId="16" xfId="6" applyBorder="1" applyAlignment="1">
      <alignment vertical="center" wrapText="1"/>
    </xf>
    <xf numFmtId="0" fontId="27" fillId="0" borderId="9" xfId="6" applyFont="1" applyBorder="1" applyAlignment="1">
      <alignment horizontal="center" wrapText="1"/>
    </xf>
    <xf numFmtId="0" fontId="14" fillId="7" borderId="9" xfId="6" applyFill="1" applyBorder="1" applyAlignment="1" applyProtection="1">
      <alignment wrapText="1"/>
      <protection locked="0"/>
    </xf>
    <xf numFmtId="17" fontId="2" fillId="0" borderId="9" xfId="6" applyNumberFormat="1" applyFont="1" applyBorder="1" applyAlignment="1">
      <alignment horizontal="center" vertical="center" wrapText="1"/>
    </xf>
    <xf numFmtId="0" fontId="14" fillId="0" borderId="9" xfId="6" applyBorder="1" applyAlignment="1">
      <alignment horizontal="center" vertical="center" wrapText="1"/>
    </xf>
    <xf numFmtId="0" fontId="36" fillId="0" borderId="10" xfId="6" applyFont="1" applyBorder="1" applyAlignment="1">
      <alignment horizontal="center" vertical="center" wrapText="1"/>
    </xf>
    <xf numFmtId="0" fontId="36" fillId="0" borderId="1" xfId="6" applyFont="1" applyBorder="1" applyAlignment="1">
      <alignment horizontal="center" vertical="center" wrapText="1"/>
    </xf>
    <xf numFmtId="0" fontId="5" fillId="0" borderId="14" xfId="6" applyFont="1" applyBorder="1" applyAlignment="1">
      <alignment horizontal="center" vertical="center" wrapText="1"/>
    </xf>
    <xf numFmtId="0" fontId="34" fillId="0" borderId="11" xfId="6" applyFont="1" applyBorder="1" applyAlignment="1">
      <alignment horizontal="center" vertical="center" wrapText="1"/>
    </xf>
    <xf numFmtId="167" fontId="34" fillId="0" borderId="3" xfId="6" applyNumberFormat="1" applyFont="1" applyBorder="1" applyAlignment="1">
      <alignment horizontal="center" vertical="center" wrapText="1"/>
    </xf>
    <xf numFmtId="167" fontId="34" fillId="0" borderId="4" xfId="6" applyNumberFormat="1" applyFont="1" applyBorder="1" applyAlignment="1">
      <alignment horizontal="center" vertical="center" wrapText="1"/>
    </xf>
    <xf numFmtId="167" fontId="14" fillId="0" borderId="2" xfId="6" applyNumberFormat="1" applyBorder="1" applyAlignment="1">
      <alignment horizontal="center" vertical="center" wrapText="1"/>
    </xf>
    <xf numFmtId="167" fontId="34" fillId="0" borderId="9" xfId="6" applyNumberFormat="1" applyFont="1" applyBorder="1" applyAlignment="1">
      <alignment horizontal="center" vertical="center" wrapText="1"/>
    </xf>
    <xf numFmtId="167" fontId="35" fillId="0" borderId="3" xfId="6" applyNumberFormat="1" applyFont="1" applyBorder="1" applyAlignment="1">
      <alignment horizontal="center" vertical="center" wrapText="1"/>
    </xf>
    <xf numFmtId="167" fontId="27" fillId="0" borderId="4" xfId="6" applyNumberFormat="1" applyFont="1" applyBorder="1" applyAlignment="1">
      <alignment horizontal="center" wrapText="1"/>
    </xf>
    <xf numFmtId="167" fontId="27" fillId="0" borderId="2" xfId="6" applyNumberFormat="1" applyFont="1" applyBorder="1" applyAlignment="1">
      <alignment horizontal="center" wrapText="1"/>
    </xf>
    <xf numFmtId="0" fontId="38" fillId="0" borderId="9" xfId="6" applyFont="1" applyBorder="1" applyAlignment="1">
      <alignment horizontal="center" vertical="center" wrapText="1"/>
    </xf>
    <xf numFmtId="0" fontId="39" fillId="7" borderId="9" xfId="6" applyFont="1" applyFill="1" applyBorder="1" applyAlignment="1" applyProtection="1">
      <alignment vertical="center" wrapText="1"/>
      <protection locked="0"/>
    </xf>
    <xf numFmtId="0" fontId="33" fillId="0" borderId="5" xfId="6" applyFont="1" applyBorder="1" applyAlignment="1">
      <alignment vertical="center" wrapText="1"/>
    </xf>
    <xf numFmtId="0" fontId="33" fillId="0" borderId="6" xfId="6" applyFont="1" applyBorder="1" applyAlignment="1">
      <alignment vertical="center" wrapText="1"/>
    </xf>
    <xf numFmtId="0" fontId="5" fillId="0" borderId="6" xfId="6" applyFont="1" applyBorder="1" applyAlignment="1">
      <alignment wrapText="1"/>
    </xf>
    <xf numFmtId="0" fontId="5" fillId="0" borderId="15" xfId="6" applyFont="1" applyBorder="1" applyAlignment="1">
      <alignment wrapText="1"/>
    </xf>
    <xf numFmtId="0" fontId="5" fillId="0" borderId="10" xfId="6" applyFont="1" applyBorder="1" applyAlignment="1">
      <alignment wrapText="1"/>
    </xf>
    <xf numFmtId="0" fontId="5" fillId="0" borderId="14" xfId="6" applyFont="1" applyBorder="1" applyAlignment="1">
      <alignment wrapText="1"/>
    </xf>
    <xf numFmtId="0" fontId="38" fillId="0" borderId="3" xfId="6" applyFont="1" applyBorder="1" applyAlignment="1">
      <alignment horizontal="center" vertical="center" wrapText="1"/>
    </xf>
    <xf numFmtId="0" fontId="14" fillId="0" borderId="2" xfId="6" applyBorder="1" applyAlignment="1">
      <alignment wrapText="1"/>
    </xf>
    <xf numFmtId="0" fontId="36" fillId="0" borderId="0" xfId="6" applyFont="1" applyBorder="1" applyAlignment="1">
      <alignment horizontal="left" vertical="center" wrapText="1"/>
    </xf>
    <xf numFmtId="0" fontId="5" fillId="0" borderId="0" xfId="6" applyFont="1" applyBorder="1" applyAlignment="1">
      <alignment vertical="center" wrapText="1"/>
    </xf>
    <xf numFmtId="0" fontId="41" fillId="0" borderId="8" xfId="6" applyFont="1" applyBorder="1" applyAlignment="1">
      <alignment vertical="center" wrapText="1"/>
    </xf>
    <xf numFmtId="0" fontId="42" fillId="0" borderId="16" xfId="6" applyFont="1" applyBorder="1" applyAlignment="1"/>
    <xf numFmtId="0" fontId="36" fillId="0" borderId="1" xfId="6" applyFont="1" applyBorder="1" applyAlignment="1">
      <alignment horizontal="left" vertical="center" wrapText="1"/>
    </xf>
    <xf numFmtId="0" fontId="5" fillId="0" borderId="14" xfId="6" applyFont="1" applyBorder="1" applyAlignment="1"/>
    <xf numFmtId="0" fontId="36" fillId="0" borderId="4" xfId="6" applyFont="1" applyBorder="1" applyAlignment="1">
      <alignment horizontal="center" vertical="center" wrapText="1"/>
    </xf>
    <xf numFmtId="0" fontId="5" fillId="0" borderId="4" xfId="6" applyFont="1" applyBorder="1" applyAlignment="1">
      <alignment horizontal="center"/>
    </xf>
    <xf numFmtId="0" fontId="5" fillId="0" borderId="2" xfId="6" applyFont="1" applyBorder="1" applyAlignment="1">
      <alignment horizontal="center"/>
    </xf>
    <xf numFmtId="0" fontId="14" fillId="0" borderId="6" xfId="6" applyFont="1" applyBorder="1" applyAlignment="1">
      <alignment horizontal="center" wrapText="1"/>
    </xf>
    <xf numFmtId="0" fontId="14" fillId="0" borderId="15" xfId="6" applyFont="1" applyBorder="1" applyAlignment="1">
      <alignment horizontal="center" wrapText="1"/>
    </xf>
    <xf numFmtId="0" fontId="35" fillId="0" borderId="6" xfId="6" applyFont="1" applyBorder="1" applyAlignment="1">
      <alignment horizontal="left" vertical="center" wrapText="1"/>
    </xf>
    <xf numFmtId="0" fontId="14" fillId="0" borderId="6" xfId="6" applyFont="1" applyBorder="1" applyAlignment="1">
      <alignment vertical="center" wrapText="1"/>
    </xf>
    <xf numFmtId="0" fontId="35" fillId="0" borderId="5" xfId="6" applyFont="1" applyBorder="1" applyAlignment="1">
      <alignment horizontal="center" vertical="center" wrapText="1"/>
    </xf>
    <xf numFmtId="0" fontId="14" fillId="0" borderId="15" xfId="6" applyBorder="1" applyAlignment="1"/>
    <xf numFmtId="0" fontId="5" fillId="0" borderId="0" xfId="6" applyFont="1" applyBorder="1" applyAlignment="1">
      <alignment horizontal="left" vertical="center" wrapText="1"/>
    </xf>
    <xf numFmtId="0" fontId="37" fillId="0" borderId="4" xfId="6" applyFont="1" applyBorder="1" applyAlignment="1">
      <alignment horizontal="left" vertical="center" wrapText="1"/>
    </xf>
    <xf numFmtId="0" fontId="5" fillId="0" borderId="4" xfId="6" applyFont="1" applyBorder="1" applyAlignment="1">
      <alignment vertical="center" wrapText="1"/>
    </xf>
    <xf numFmtId="0" fontId="34" fillId="0" borderId="0" xfId="6" applyFont="1" applyBorder="1" applyAlignment="1">
      <alignment vertical="center" wrapText="1"/>
    </xf>
    <xf numFmtId="0" fontId="14" fillId="0" borderId="0" xfId="6" applyFont="1" applyBorder="1" applyAlignment="1"/>
    <xf numFmtId="0" fontId="34" fillId="0" borderId="1" xfId="6" applyFont="1" applyBorder="1" applyAlignment="1">
      <alignment vertical="center" wrapText="1"/>
    </xf>
    <xf numFmtId="0" fontId="14" fillId="0" borderId="1" xfId="6" applyFont="1" applyBorder="1" applyAlignment="1"/>
    <xf numFmtId="0" fontId="34" fillId="0" borderId="3" xfId="6" applyFont="1" applyBorder="1" applyAlignment="1">
      <alignment horizontal="left" vertical="center" wrapText="1"/>
    </xf>
    <xf numFmtId="0" fontId="14" fillId="0" borderId="4" xfId="6" applyBorder="1" applyAlignment="1">
      <alignment wrapText="1"/>
    </xf>
    <xf numFmtId="0" fontId="14" fillId="0" borderId="4" xfId="6" applyBorder="1" applyAlignment="1">
      <alignment vertical="center" wrapText="1"/>
    </xf>
    <xf numFmtId="0" fontId="14" fillId="0" borderId="2" xfId="6" applyBorder="1" applyAlignment="1">
      <alignment vertical="center" wrapText="1"/>
    </xf>
    <xf numFmtId="0" fontId="5" fillId="0" borderId="0" xfId="6" applyFont="1" applyBorder="1" applyAlignment="1"/>
    <xf numFmtId="0" fontId="5" fillId="0" borderId="0" xfId="6" applyFont="1" applyBorder="1" applyAlignment="1">
      <alignment wrapText="1"/>
    </xf>
    <xf numFmtId="0" fontId="34" fillId="0" borderId="4" xfId="6" applyFont="1" applyBorder="1" applyAlignment="1">
      <alignment horizontal="left" vertical="center" wrapText="1"/>
    </xf>
    <xf numFmtId="0" fontId="34" fillId="0" borderId="2" xfId="6" applyFont="1" applyBorder="1" applyAlignment="1">
      <alignment horizontal="left" vertical="center" wrapText="1"/>
    </xf>
    <xf numFmtId="0" fontId="36" fillId="0" borderId="0" xfId="6" applyFont="1" applyBorder="1" applyAlignment="1">
      <alignment vertical="center" wrapText="1"/>
    </xf>
    <xf numFmtId="0" fontId="41" fillId="0" borderId="0" xfId="6" applyFont="1" applyBorder="1" applyAlignment="1">
      <alignment vertical="center" wrapText="1"/>
    </xf>
    <xf numFmtId="0" fontId="48" fillId="0" borderId="0" xfId="6" applyFont="1" applyBorder="1" applyAlignment="1">
      <alignment vertical="center" wrapText="1"/>
    </xf>
    <xf numFmtId="0" fontId="43" fillId="0" borderId="1" xfId="6" applyFont="1" applyBorder="1" applyAlignment="1" applyProtection="1">
      <alignment horizontal="center" vertical="center" wrapText="1"/>
      <protection hidden="1"/>
    </xf>
    <xf numFmtId="0" fontId="44" fillId="0" borderId="14" xfId="6" applyFont="1" applyBorder="1" applyAlignment="1" applyProtection="1">
      <alignment horizontal="center"/>
      <protection hidden="1"/>
    </xf>
    <xf numFmtId="0" fontId="4" fillId="0" borderId="0" xfId="6" applyFont="1" applyBorder="1" applyAlignment="1">
      <alignment horizontal="center" vertical="center" wrapText="1"/>
    </xf>
    <xf numFmtId="0" fontId="8" fillId="0" borderId="0" xfId="6" applyFont="1" applyBorder="1" applyAlignment="1">
      <alignment horizontal="center" vertical="center" wrapText="1"/>
    </xf>
    <xf numFmtId="0" fontId="34" fillId="0" borderId="0" xfId="6" applyFont="1" applyBorder="1" applyAlignment="1">
      <alignment horizontal="center" vertical="center" wrapText="1"/>
    </xf>
    <xf numFmtId="0" fontId="14" fillId="0" borderId="16" xfId="6" applyFont="1" applyBorder="1" applyAlignment="1">
      <alignment horizontal="center"/>
    </xf>
    <xf numFmtId="0" fontId="14" fillId="0" borderId="16" xfId="6" applyFont="1" applyBorder="1" applyAlignment="1"/>
    <xf numFmtId="0" fontId="7" fillId="0" borderId="0" xfId="6" applyFont="1" applyBorder="1" applyAlignment="1"/>
    <xf numFmtId="0" fontId="14" fillId="0" borderId="0" xfId="6" applyFont="1" applyBorder="1" applyAlignment="1">
      <alignment wrapText="1"/>
    </xf>
    <xf numFmtId="0" fontId="45" fillId="0" borderId="8" xfId="6" applyFont="1" applyBorder="1" applyAlignment="1">
      <alignment horizontal="center" vertical="center" wrapText="1"/>
    </xf>
    <xf numFmtId="0" fontId="14" fillId="0" borderId="16" xfId="6" applyBorder="1" applyAlignment="1">
      <alignment horizontal="center" wrapText="1"/>
    </xf>
    <xf numFmtId="0" fontId="36" fillId="0" borderId="1" xfId="6" applyFont="1" applyBorder="1" applyAlignment="1">
      <alignment vertical="center" wrapText="1"/>
    </xf>
    <xf numFmtId="0" fontId="5" fillId="0" borderId="1" xfId="6" applyFont="1" applyBorder="1" applyAlignment="1">
      <alignment vertical="center" wrapText="1"/>
    </xf>
    <xf numFmtId="0" fontId="44" fillId="0" borderId="14" xfId="6" applyFont="1" applyBorder="1" applyAlignment="1" applyProtection="1">
      <protection hidden="1"/>
    </xf>
    <xf numFmtId="0" fontId="36" fillId="0" borderId="6" xfId="6" applyFont="1" applyBorder="1" applyAlignment="1">
      <alignment vertical="center" wrapText="1"/>
    </xf>
    <xf numFmtId="0" fontId="48" fillId="0" borderId="6" xfId="6" applyFont="1" applyBorder="1" applyAlignment="1">
      <alignment vertical="center" wrapText="1"/>
    </xf>
    <xf numFmtId="0" fontId="43" fillId="0" borderId="6" xfId="6" applyFont="1" applyBorder="1" applyAlignment="1" applyProtection="1">
      <alignment horizontal="center" vertical="center" wrapText="1"/>
      <protection hidden="1"/>
    </xf>
    <xf numFmtId="0" fontId="44" fillId="0" borderId="15" xfId="6" applyFont="1" applyBorder="1" applyAlignment="1" applyProtection="1">
      <protection hidden="1"/>
    </xf>
    <xf numFmtId="3" fontId="2" fillId="0" borderId="0" xfId="6" applyNumberFormat="1" applyFont="1" applyBorder="1" applyAlignment="1" applyProtection="1">
      <alignment horizontal="center"/>
      <protection hidden="1"/>
    </xf>
    <xf numFmtId="0" fontId="44" fillId="0" borderId="16" xfId="6" applyFont="1" applyBorder="1" applyAlignment="1" applyProtection="1">
      <protection hidden="1"/>
    </xf>
    <xf numFmtId="0" fontId="45" fillId="0" borderId="0" xfId="6" applyFont="1" applyBorder="1" applyAlignment="1">
      <alignment vertical="center" wrapText="1"/>
    </xf>
    <xf numFmtId="0" fontId="45" fillId="0" borderId="0" xfId="6" applyFont="1" applyBorder="1" applyAlignment="1">
      <alignment horizontal="center" vertical="center" wrapText="1"/>
    </xf>
    <xf numFmtId="0" fontId="42" fillId="0" borderId="16" xfId="6" applyFont="1" applyBorder="1" applyAlignment="1">
      <alignment horizontal="center"/>
    </xf>
    <xf numFmtId="0" fontId="5" fillId="0" borderId="0" xfId="6" applyFont="1" applyBorder="1" applyAlignment="1">
      <alignment vertical="center"/>
    </xf>
    <xf numFmtId="3" fontId="43" fillId="0" borderId="0" xfId="6" applyNumberFormat="1" applyFont="1" applyBorder="1" applyAlignment="1" applyProtection="1">
      <alignment horizontal="center" vertical="center" wrapText="1"/>
      <protection hidden="1"/>
    </xf>
    <xf numFmtId="0" fontId="36" fillId="0" borderId="0" xfId="6" applyFont="1" applyBorder="1" applyAlignment="1">
      <alignment vertical="center"/>
    </xf>
    <xf numFmtId="0" fontId="43" fillId="0" borderId="8" xfId="6" applyNumberFormat="1" applyFont="1" applyBorder="1" applyAlignment="1" applyProtection="1">
      <alignment horizontal="center" vertical="center"/>
      <protection hidden="1"/>
    </xf>
    <xf numFmtId="0" fontId="44" fillId="0" borderId="16" xfId="6" applyNumberFormat="1" applyFont="1" applyBorder="1" applyAlignment="1" applyProtection="1">
      <alignment horizontal="center"/>
      <protection hidden="1"/>
    </xf>
    <xf numFmtId="0" fontId="2" fillId="0" borderId="0" xfId="6" applyFont="1" applyBorder="1" applyAlignment="1" applyProtection="1">
      <alignment horizontal="center"/>
      <protection hidden="1"/>
    </xf>
    <xf numFmtId="0" fontId="7" fillId="0" borderId="9" xfId="6" applyFont="1" applyBorder="1" applyAlignment="1" applyProtection="1">
      <alignment horizontal="center" vertical="center" wrapText="1"/>
      <protection locked="0"/>
    </xf>
    <xf numFmtId="0" fontId="46" fillId="0" borderId="8" xfId="6" applyFont="1" applyBorder="1" applyAlignment="1" applyProtection="1">
      <alignment horizontal="center" vertical="center" wrapText="1"/>
      <protection hidden="1"/>
    </xf>
    <xf numFmtId="0" fontId="46" fillId="0" borderId="16" xfId="6" applyFont="1" applyBorder="1" applyAlignment="1" applyProtection="1">
      <alignment horizontal="center" vertical="center" wrapText="1"/>
      <protection hidden="1"/>
    </xf>
    <xf numFmtId="0" fontId="34" fillId="0" borderId="10" xfId="6" applyFont="1" applyBorder="1" applyAlignment="1">
      <alignment horizontal="center" vertical="center" wrapText="1"/>
    </xf>
    <xf numFmtId="0" fontId="34" fillId="0" borderId="1" xfId="6" applyFont="1" applyBorder="1" applyAlignment="1">
      <alignment horizontal="center" vertical="center" wrapText="1"/>
    </xf>
    <xf numFmtId="0" fontId="14" fillId="0" borderId="1" xfId="6" applyBorder="1" applyAlignment="1">
      <alignment wrapText="1"/>
    </xf>
    <xf numFmtId="0" fontId="14" fillId="0" borderId="14" xfId="6" applyBorder="1" applyAlignment="1">
      <alignment wrapText="1"/>
    </xf>
    <xf numFmtId="0" fontId="36" fillId="0" borderId="9" xfId="6" applyFont="1" applyBorder="1" applyAlignment="1">
      <alignment horizontal="center" vertical="center" wrapText="1"/>
    </xf>
    <xf numFmtId="3" fontId="7" fillId="0" borderId="9" xfId="6" applyNumberFormat="1" applyFont="1" applyBorder="1" applyAlignment="1" applyProtection="1">
      <alignment horizontal="center" vertical="center" wrapText="1"/>
      <protection locked="0" hidden="1"/>
    </xf>
    <xf numFmtId="0" fontId="7" fillId="0" borderId="9" xfId="6" applyFont="1" applyBorder="1" applyAlignment="1" applyProtection="1">
      <alignment horizontal="center" vertical="center" wrapText="1"/>
      <protection locked="0" hidden="1"/>
    </xf>
    <xf numFmtId="0" fontId="7" fillId="16" borderId="8" xfId="6" applyFont="1" applyFill="1" applyBorder="1" applyAlignment="1">
      <alignment wrapText="1"/>
    </xf>
    <xf numFmtId="0" fontId="7" fillId="16" borderId="0" xfId="6" applyFont="1" applyFill="1" applyBorder="1" applyAlignment="1">
      <alignment wrapText="1"/>
    </xf>
    <xf numFmtId="0" fontId="7" fillId="16" borderId="16" xfId="6" applyFont="1" applyFill="1" applyBorder="1" applyAlignment="1">
      <alignment wrapText="1"/>
    </xf>
    <xf numFmtId="0" fontId="7" fillId="16" borderId="1" xfId="6" applyFont="1" applyFill="1" applyBorder="1" applyAlignment="1"/>
    <xf numFmtId="14" fontId="7" fillId="16" borderId="1" xfId="6" applyNumberFormat="1" applyFont="1" applyFill="1" applyBorder="1" applyAlignment="1">
      <alignment horizontal="center"/>
    </xf>
    <xf numFmtId="0" fontId="14" fillId="0" borderId="0" xfId="6" applyBorder="1" applyAlignment="1" applyProtection="1">
      <alignment wrapText="1"/>
      <protection locked="0"/>
    </xf>
    <xf numFmtId="0" fontId="7" fillId="16" borderId="0" xfId="6" applyFont="1" applyFill="1" applyBorder="1" applyAlignment="1" applyProtection="1">
      <alignment horizontal="right" wrapText="1"/>
      <protection locked="0"/>
    </xf>
    <xf numFmtId="0" fontId="7" fillId="16" borderId="0" xfId="6" applyFont="1" applyFill="1" applyBorder="1" applyAlignment="1" applyProtection="1">
      <protection locked="0"/>
    </xf>
    <xf numFmtId="0" fontId="7" fillId="16" borderId="0" xfId="6" applyFont="1" applyFill="1" applyBorder="1" applyAlignment="1"/>
    <xf numFmtId="0" fontId="7" fillId="16" borderId="16" xfId="6" applyFont="1" applyFill="1" applyBorder="1" applyAlignment="1"/>
  </cellXfs>
  <cellStyles count="7">
    <cellStyle name="Calculation 3" xfId="3"/>
    <cellStyle name="Calculation 4" xfId="5"/>
    <cellStyle name="Comma" xfId="1" builtinId="3"/>
    <cellStyle name="Normal" xfId="0" builtinId="0"/>
    <cellStyle name="Normal 3" xfId="2"/>
    <cellStyle name="Normal 4" xfId="4"/>
    <cellStyle name="Normal 5" xfId="6"/>
  </cellStyles>
  <dxfs count="0"/>
  <tableStyles count="0" defaultTableStyle="TableStyleMedium9" defaultPivotStyle="PivotStyleLight16"/>
  <colors>
    <mruColors>
      <color rgb="FF00FF99"/>
      <color rgb="FF00FF00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Copy%20of%20khem%20chan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Bio Data"/>
      <sheetName val="Pay Sheet"/>
      <sheetName val="salary Statement"/>
      <sheetName val="proforma"/>
      <sheetName val="Form 16"/>
      <sheetName val="ITR-1"/>
      <sheetName val="ITR-2"/>
      <sheetName val="Sheet8"/>
      <sheetName val="Sheet9"/>
      <sheetName val="Acknowedgement"/>
      <sheetName val="Sheet2"/>
    </sheetNames>
    <sheetDataSet>
      <sheetData sheetId="0"/>
      <sheetData sheetId="1"/>
      <sheetData sheetId="2">
        <row r="2">
          <cell r="H2" t="str">
            <v>Ramesh Kumar</v>
          </cell>
        </row>
        <row r="7">
          <cell r="A7">
            <v>40969</v>
          </cell>
        </row>
        <row r="8">
          <cell r="A8">
            <v>41000</v>
          </cell>
          <cell r="R8">
            <v>0</v>
          </cell>
        </row>
        <row r="9">
          <cell r="A9">
            <v>41030</v>
          </cell>
          <cell r="R9">
            <v>0</v>
          </cell>
        </row>
        <row r="10">
          <cell r="A10">
            <v>41061</v>
          </cell>
          <cell r="R10">
            <v>0</v>
          </cell>
        </row>
        <row r="11">
          <cell r="A11">
            <v>41091</v>
          </cell>
          <cell r="R11">
            <v>0</v>
          </cell>
        </row>
        <row r="12">
          <cell r="A12">
            <v>41122</v>
          </cell>
          <cell r="R12">
            <v>0</v>
          </cell>
        </row>
        <row r="13">
          <cell r="A13">
            <v>41153</v>
          </cell>
          <cell r="R13">
            <v>0</v>
          </cell>
        </row>
        <row r="14">
          <cell r="A14">
            <v>41183</v>
          </cell>
          <cell r="R14">
            <v>0</v>
          </cell>
        </row>
        <row r="15">
          <cell r="A15">
            <v>41214</v>
          </cell>
          <cell r="R15">
            <v>0</v>
          </cell>
        </row>
        <row r="16">
          <cell r="A16">
            <v>41244</v>
          </cell>
          <cell r="R16">
            <v>0</v>
          </cell>
        </row>
        <row r="17">
          <cell r="A17">
            <v>41275</v>
          </cell>
          <cell r="R17">
            <v>0</v>
          </cell>
        </row>
        <row r="18">
          <cell r="A18">
            <v>41306</v>
          </cell>
          <cell r="R18">
            <v>0</v>
          </cell>
        </row>
        <row r="20">
          <cell r="M20">
            <v>0</v>
          </cell>
        </row>
        <row r="21">
          <cell r="H21">
            <v>12000</v>
          </cell>
        </row>
        <row r="22">
          <cell r="A22" t="str">
            <v>LTC</v>
          </cell>
          <cell r="H22">
            <v>24371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selection activeCell="K21" sqref="K21"/>
    </sheetView>
  </sheetViews>
  <sheetFormatPr defaultRowHeight="15"/>
  <cols>
    <col min="1" max="1" width="4" customWidth="1"/>
    <col min="2" max="2" width="3.85546875" customWidth="1"/>
    <col min="11" max="11" width="27.140625" customWidth="1"/>
  </cols>
  <sheetData>
    <row r="1" spans="1:11" ht="18.75">
      <c r="A1" s="290" t="s">
        <v>88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</row>
    <row r="3" spans="1:11" ht="23.25">
      <c r="A3" s="291" t="s">
        <v>89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>
      <c r="A4" s="224">
        <v>1</v>
      </c>
      <c r="B4" s="295" t="s">
        <v>90</v>
      </c>
      <c r="C4" s="295"/>
      <c r="D4" s="295"/>
      <c r="E4" s="295"/>
      <c r="F4" s="295"/>
      <c r="G4" s="295"/>
      <c r="H4" s="295"/>
      <c r="I4" s="295"/>
      <c r="J4" s="295"/>
      <c r="K4" s="222" t="s">
        <v>97</v>
      </c>
    </row>
    <row r="5" spans="1:11">
      <c r="A5" s="224"/>
      <c r="B5" s="292" t="s">
        <v>268</v>
      </c>
      <c r="C5" s="293"/>
      <c r="D5" s="293"/>
      <c r="E5" s="293"/>
      <c r="F5" s="293"/>
      <c r="G5" s="293"/>
      <c r="H5" s="293"/>
      <c r="I5" s="293"/>
      <c r="J5" s="294"/>
      <c r="K5" s="222" t="s">
        <v>108</v>
      </c>
    </row>
    <row r="6" spans="1:11">
      <c r="A6" s="225">
        <v>2</v>
      </c>
      <c r="B6" s="296" t="s">
        <v>92</v>
      </c>
      <c r="C6" s="296"/>
      <c r="D6" s="296"/>
      <c r="E6" s="296"/>
      <c r="F6" s="296"/>
      <c r="G6" s="296"/>
      <c r="H6" s="296"/>
      <c r="I6" s="296"/>
      <c r="J6" s="296"/>
      <c r="K6" s="223" t="s">
        <v>98</v>
      </c>
    </row>
    <row r="7" spans="1:11">
      <c r="A7" s="224">
        <v>3</v>
      </c>
      <c r="B7" s="295" t="s">
        <v>91</v>
      </c>
      <c r="C7" s="295"/>
      <c r="D7" s="295"/>
      <c r="E7" s="295"/>
      <c r="F7" s="295"/>
      <c r="G7" s="295"/>
      <c r="H7" s="295"/>
      <c r="I7" s="295"/>
      <c r="J7" s="295"/>
      <c r="K7" s="224" t="s">
        <v>142</v>
      </c>
    </row>
    <row r="8" spans="1:11">
      <c r="A8" s="226">
        <v>4</v>
      </c>
      <c r="B8" s="288" t="s">
        <v>102</v>
      </c>
      <c r="C8" s="288"/>
      <c r="D8" s="288"/>
      <c r="E8" s="288"/>
      <c r="F8" s="288"/>
      <c r="G8" s="288"/>
      <c r="H8" s="288"/>
      <c r="I8" s="288"/>
      <c r="J8" s="288"/>
      <c r="K8" s="222" t="s">
        <v>282</v>
      </c>
    </row>
    <row r="9" spans="1:11">
      <c r="A9" s="224">
        <v>5</v>
      </c>
      <c r="B9" s="295" t="s">
        <v>96</v>
      </c>
      <c r="C9" s="295"/>
      <c r="D9" s="295"/>
      <c r="E9" s="295"/>
      <c r="F9" s="295"/>
      <c r="G9" s="295"/>
      <c r="H9" s="295"/>
      <c r="I9" s="295"/>
      <c r="J9" s="295"/>
      <c r="K9" s="223" t="s">
        <v>99</v>
      </c>
    </row>
    <row r="10" spans="1:11">
      <c r="A10" s="226">
        <v>6</v>
      </c>
      <c r="B10" s="296" t="s">
        <v>100</v>
      </c>
      <c r="C10" s="296"/>
      <c r="D10" s="296"/>
      <c r="E10" s="296"/>
      <c r="F10" s="296"/>
      <c r="G10" s="296"/>
      <c r="H10" s="296"/>
      <c r="I10" s="296"/>
      <c r="J10" s="296"/>
      <c r="K10" s="225" t="s">
        <v>101</v>
      </c>
    </row>
    <row r="11" spans="1:11">
      <c r="A11" s="224">
        <v>7</v>
      </c>
      <c r="B11" s="295" t="s">
        <v>103</v>
      </c>
      <c r="C11" s="295"/>
      <c r="D11" s="295"/>
      <c r="E11" s="295"/>
      <c r="F11" s="295"/>
      <c r="G11" s="295"/>
      <c r="H11" s="295"/>
      <c r="I11" s="295"/>
      <c r="J11" s="295"/>
      <c r="K11" s="222"/>
    </row>
    <row r="12" spans="1:11">
      <c r="A12" s="226">
        <v>8</v>
      </c>
      <c r="B12" s="296" t="s">
        <v>104</v>
      </c>
      <c r="C12" s="296"/>
      <c r="D12" s="296"/>
      <c r="E12" s="296"/>
      <c r="F12" s="296"/>
      <c r="G12" s="296"/>
      <c r="H12" s="296"/>
      <c r="I12" s="296"/>
      <c r="J12" s="296"/>
      <c r="K12" s="223" t="s">
        <v>283</v>
      </c>
    </row>
    <row r="13" spans="1:11">
      <c r="A13" s="224">
        <v>9</v>
      </c>
      <c r="B13" s="295" t="s">
        <v>95</v>
      </c>
      <c r="C13" s="295"/>
      <c r="D13" s="295"/>
      <c r="E13" s="295"/>
      <c r="F13" s="295"/>
      <c r="G13" s="295"/>
      <c r="H13" s="295"/>
      <c r="I13" s="295"/>
      <c r="J13" s="295"/>
      <c r="K13" s="224" t="s">
        <v>112</v>
      </c>
    </row>
    <row r="14" spans="1:11">
      <c r="A14" s="226">
        <v>10</v>
      </c>
      <c r="B14" s="288"/>
      <c r="C14" s="288"/>
      <c r="D14" s="288"/>
      <c r="E14" s="288"/>
      <c r="F14" s="288"/>
      <c r="G14" s="288"/>
      <c r="H14" s="288"/>
      <c r="I14" s="288"/>
      <c r="J14" s="288"/>
      <c r="K14" s="222"/>
    </row>
    <row r="15" spans="1:11">
      <c r="A15" s="224">
        <v>11</v>
      </c>
      <c r="B15" s="295" t="s">
        <v>93</v>
      </c>
      <c r="C15" s="295"/>
      <c r="D15" s="295"/>
      <c r="E15" s="295"/>
      <c r="F15" s="295"/>
      <c r="G15" s="295"/>
      <c r="H15" s="295"/>
      <c r="I15" s="295"/>
      <c r="J15" s="295"/>
      <c r="K15" s="223" t="s">
        <v>264</v>
      </c>
    </row>
    <row r="16" spans="1:11">
      <c r="A16" s="226">
        <v>12</v>
      </c>
      <c r="B16" s="288" t="s">
        <v>94</v>
      </c>
      <c r="C16" s="288"/>
      <c r="D16" s="288"/>
      <c r="E16" s="288"/>
      <c r="F16" s="288"/>
      <c r="G16" s="288"/>
      <c r="H16" s="288"/>
      <c r="I16" s="288"/>
      <c r="J16" s="288"/>
      <c r="K16" s="226" t="s">
        <v>265</v>
      </c>
    </row>
    <row r="17" spans="1:11">
      <c r="A17" s="228"/>
      <c r="B17" s="289"/>
      <c r="C17" s="289"/>
      <c r="D17" s="289"/>
      <c r="E17" s="289"/>
      <c r="F17" s="289"/>
      <c r="G17" s="289"/>
      <c r="H17" s="289"/>
      <c r="I17" s="289"/>
      <c r="J17" s="289"/>
      <c r="K17" s="227"/>
    </row>
    <row r="18" spans="1:11" ht="12.95" customHeight="1">
      <c r="A18" s="2">
        <v>13</v>
      </c>
      <c r="B18" s="2" t="s">
        <v>279</v>
      </c>
      <c r="C18" s="3"/>
      <c r="D18" s="3"/>
      <c r="E18" s="3"/>
      <c r="F18" s="3"/>
    </row>
    <row r="19" spans="1:11" ht="12.95" customHeight="1">
      <c r="B19" s="1">
        <v>1</v>
      </c>
      <c r="C19" s="283" t="s">
        <v>275</v>
      </c>
      <c r="D19" s="283"/>
      <c r="E19" s="283"/>
      <c r="F19" s="283"/>
      <c r="G19" s="283"/>
      <c r="H19" s="283"/>
      <c r="I19" s="283"/>
      <c r="J19" s="283"/>
      <c r="K19" s="11">
        <v>45</v>
      </c>
    </row>
    <row r="20" spans="1:11" ht="12.95" customHeight="1">
      <c r="B20" s="1">
        <v>2</v>
      </c>
      <c r="C20" s="281" t="s">
        <v>280</v>
      </c>
      <c r="D20" s="282"/>
      <c r="E20" s="282"/>
      <c r="F20" s="282"/>
      <c r="G20" s="282"/>
      <c r="H20" s="282"/>
      <c r="I20" s="282"/>
      <c r="J20" s="282"/>
      <c r="K20" s="268">
        <f>Intro1!F23</f>
        <v>19760</v>
      </c>
    </row>
    <row r="21" spans="1:11" ht="12.95" customHeight="1">
      <c r="B21" s="277">
        <v>3</v>
      </c>
      <c r="C21" s="284" t="s">
        <v>8</v>
      </c>
      <c r="D21" s="284"/>
      <c r="E21" s="284"/>
      <c r="F21" s="284"/>
      <c r="G21" s="284"/>
      <c r="H21" s="284"/>
      <c r="I21" s="284"/>
      <c r="J21" s="284"/>
      <c r="K21" s="11">
        <v>30</v>
      </c>
    </row>
    <row r="22" spans="1:11">
      <c r="A22" s="18">
        <v>11</v>
      </c>
      <c r="B22" s="285" t="s">
        <v>276</v>
      </c>
      <c r="C22" s="285"/>
      <c r="D22" s="285"/>
      <c r="E22" s="285"/>
      <c r="F22" s="285"/>
      <c r="G22" s="285"/>
      <c r="H22" s="285"/>
      <c r="I22" s="285"/>
      <c r="J22" s="285"/>
      <c r="K22" s="28">
        <v>20000</v>
      </c>
    </row>
    <row r="23" spans="1:11">
      <c r="A23" s="18">
        <v>12</v>
      </c>
      <c r="B23" s="280" t="s">
        <v>277</v>
      </c>
      <c r="C23" s="280"/>
      <c r="D23" s="280"/>
      <c r="E23" s="280"/>
      <c r="F23" s="280"/>
      <c r="G23" s="280"/>
      <c r="H23" s="280"/>
      <c r="I23" s="280"/>
      <c r="J23" s="20"/>
      <c r="K23" s="270"/>
    </row>
    <row r="24" spans="1:11">
      <c r="A24" s="18"/>
      <c r="B24" s="286" t="s">
        <v>76</v>
      </c>
      <c r="C24" s="287"/>
      <c r="D24" s="287"/>
      <c r="E24" s="287"/>
      <c r="F24" s="287"/>
      <c r="G24" s="287"/>
      <c r="H24" s="287"/>
      <c r="I24" s="287"/>
      <c r="J24" s="287"/>
      <c r="K24" s="24">
        <v>15000</v>
      </c>
    </row>
    <row r="25" spans="1:11">
      <c r="A25" s="18">
        <v>13</v>
      </c>
      <c r="B25" s="280" t="s">
        <v>278</v>
      </c>
      <c r="C25" s="280"/>
      <c r="D25" s="280"/>
      <c r="E25" s="280"/>
      <c r="F25" s="280"/>
      <c r="G25" s="280"/>
      <c r="H25" s="280"/>
      <c r="I25" s="280"/>
      <c r="J25" s="280"/>
      <c r="K25" s="17">
        <v>5236</v>
      </c>
    </row>
    <row r="26" spans="1:11">
      <c r="A26" s="18">
        <v>14</v>
      </c>
      <c r="B26" s="280" t="s">
        <v>21</v>
      </c>
      <c r="C26" s="280"/>
      <c r="D26" s="280"/>
      <c r="E26" s="280"/>
      <c r="F26" s="280"/>
      <c r="G26" s="280"/>
      <c r="H26" s="280"/>
      <c r="I26" s="280"/>
      <c r="J26" s="280"/>
      <c r="K26" s="18"/>
    </row>
    <row r="27" spans="1:11">
      <c r="A27" s="18"/>
      <c r="B27" s="21" t="s">
        <v>22</v>
      </c>
      <c r="C27" s="21" t="s">
        <v>23</v>
      </c>
      <c r="D27" s="18"/>
      <c r="E27" s="18"/>
      <c r="F27" s="18"/>
      <c r="G27" s="18"/>
      <c r="H27" s="18"/>
      <c r="I27" s="18"/>
      <c r="J27" s="18"/>
      <c r="K27" s="274">
        <f>Intro1!L23</f>
        <v>33500</v>
      </c>
    </row>
    <row r="28" spans="1:11">
      <c r="A28" s="18"/>
      <c r="B28" s="21" t="s">
        <v>24</v>
      </c>
      <c r="C28" s="19" t="s">
        <v>25</v>
      </c>
      <c r="D28" s="18"/>
      <c r="E28" s="18"/>
      <c r="F28" s="18"/>
      <c r="G28" s="18"/>
      <c r="H28" s="18"/>
      <c r="I28" s="18"/>
      <c r="J28" s="18"/>
      <c r="K28" s="274">
        <f>Intro1!P23</f>
        <v>360</v>
      </c>
    </row>
    <row r="29" spans="1:11">
      <c r="A29" s="18"/>
      <c r="B29" s="21" t="s">
        <v>26</v>
      </c>
      <c r="C29" s="21" t="s">
        <v>27</v>
      </c>
      <c r="D29" s="18"/>
      <c r="E29" s="18"/>
      <c r="F29" s="18"/>
      <c r="G29" s="18"/>
      <c r="H29" s="18"/>
      <c r="I29" s="18"/>
      <c r="J29" s="18"/>
      <c r="K29" s="25">
        <v>23658</v>
      </c>
    </row>
    <row r="30" spans="1:11">
      <c r="A30" s="18"/>
      <c r="B30" s="21" t="s">
        <v>28</v>
      </c>
      <c r="C30" s="19" t="s">
        <v>29</v>
      </c>
      <c r="D30" s="18"/>
      <c r="E30" s="18"/>
      <c r="F30" s="18"/>
      <c r="G30" s="18"/>
      <c r="H30" s="18"/>
      <c r="I30" s="18"/>
      <c r="J30" s="18"/>
      <c r="K30" s="26">
        <v>5689</v>
      </c>
    </row>
    <row r="31" spans="1:11">
      <c r="A31" s="18"/>
      <c r="B31" s="21" t="s">
        <v>30</v>
      </c>
      <c r="C31" s="21" t="s">
        <v>31</v>
      </c>
      <c r="D31" s="18"/>
      <c r="E31" s="18"/>
      <c r="F31" s="18"/>
      <c r="G31" s="18"/>
      <c r="H31" s="18"/>
      <c r="I31" s="18"/>
      <c r="J31" s="18"/>
      <c r="K31" s="25">
        <v>451</v>
      </c>
    </row>
    <row r="32" spans="1:11">
      <c r="A32" s="18"/>
      <c r="B32" s="21" t="s">
        <v>32</v>
      </c>
      <c r="C32" s="21" t="s">
        <v>33</v>
      </c>
      <c r="D32" s="18"/>
      <c r="E32" s="18"/>
      <c r="F32" s="18"/>
      <c r="G32" s="18"/>
      <c r="H32" s="18"/>
      <c r="I32" s="18"/>
      <c r="J32" s="18"/>
      <c r="K32" s="26">
        <v>100000</v>
      </c>
    </row>
    <row r="33" spans="1:11">
      <c r="A33" s="18"/>
      <c r="B33" s="21" t="s">
        <v>34</v>
      </c>
      <c r="C33" s="21" t="s">
        <v>35</v>
      </c>
      <c r="D33" s="18"/>
      <c r="E33" s="18"/>
      <c r="F33" s="18"/>
      <c r="G33" s="18"/>
      <c r="H33" s="18"/>
      <c r="I33" s="18"/>
      <c r="J33" s="18"/>
      <c r="K33" s="25">
        <v>230</v>
      </c>
    </row>
    <row r="34" spans="1:11">
      <c r="A34" s="18"/>
      <c r="B34" s="21" t="s">
        <v>36</v>
      </c>
      <c r="C34" s="21" t="s">
        <v>37</v>
      </c>
      <c r="D34" s="18"/>
      <c r="E34" s="18"/>
      <c r="F34" s="18"/>
      <c r="G34" s="18"/>
      <c r="H34" s="18"/>
      <c r="I34" s="18"/>
      <c r="J34" s="18"/>
      <c r="K34" s="26">
        <v>432</v>
      </c>
    </row>
    <row r="35" spans="1:11">
      <c r="A35" s="18"/>
      <c r="B35" s="21" t="s">
        <v>38</v>
      </c>
      <c r="C35" s="21" t="s">
        <v>39</v>
      </c>
      <c r="D35" s="18"/>
      <c r="E35" s="18"/>
      <c r="F35" s="18"/>
      <c r="G35" s="18"/>
      <c r="H35" s="18"/>
      <c r="I35" s="18"/>
      <c r="J35" s="18"/>
      <c r="K35" s="25">
        <v>530</v>
      </c>
    </row>
    <row r="36" spans="1:11">
      <c r="A36" s="18"/>
      <c r="B36" s="21" t="s">
        <v>40</v>
      </c>
      <c r="C36" s="21" t="s">
        <v>27</v>
      </c>
      <c r="D36" s="18"/>
      <c r="E36" s="18"/>
      <c r="F36" s="18"/>
      <c r="G36" s="18"/>
      <c r="H36" s="18"/>
      <c r="I36" s="18"/>
      <c r="J36" s="18"/>
      <c r="K36" s="26">
        <v>250</v>
      </c>
    </row>
    <row r="37" spans="1:11">
      <c r="A37" s="18"/>
      <c r="B37" s="21" t="s">
        <v>42</v>
      </c>
      <c r="C37" s="21" t="s">
        <v>77</v>
      </c>
      <c r="D37" s="18"/>
      <c r="E37" s="18"/>
      <c r="F37" s="18"/>
      <c r="G37" s="18"/>
      <c r="H37" s="18"/>
      <c r="I37" s="18"/>
      <c r="J37" s="18"/>
      <c r="K37" s="27">
        <v>6000</v>
      </c>
    </row>
    <row r="38" spans="1:11">
      <c r="A38" s="18"/>
      <c r="B38" s="21" t="s">
        <v>78</v>
      </c>
      <c r="C38" s="19" t="s">
        <v>43</v>
      </c>
      <c r="D38" s="18"/>
      <c r="E38" s="18"/>
      <c r="F38" s="18"/>
      <c r="G38" s="18"/>
      <c r="H38" s="18"/>
      <c r="I38" s="18"/>
      <c r="J38" s="18"/>
      <c r="K38" s="25">
        <v>1000</v>
      </c>
    </row>
    <row r="39" spans="1:11">
      <c r="A39" s="18"/>
      <c r="B39" s="21" t="s">
        <v>79</v>
      </c>
      <c r="C39" s="19" t="s">
        <v>80</v>
      </c>
      <c r="D39" s="18"/>
      <c r="E39" s="18"/>
      <c r="F39" s="18"/>
      <c r="G39" s="18"/>
      <c r="H39" s="22"/>
      <c r="I39" s="18"/>
      <c r="J39" s="18"/>
      <c r="K39" s="28">
        <v>23000</v>
      </c>
    </row>
    <row r="40" spans="1:11">
      <c r="A40" s="18">
        <v>15</v>
      </c>
      <c r="B40" s="23"/>
      <c r="C40" s="280" t="s">
        <v>281</v>
      </c>
      <c r="D40" s="280"/>
      <c r="E40" s="280"/>
      <c r="F40" s="280"/>
      <c r="G40" s="280"/>
      <c r="H40" s="280"/>
      <c r="I40" s="280"/>
      <c r="J40" s="280"/>
      <c r="K40" s="18"/>
    </row>
    <row r="41" spans="1:11">
      <c r="A41" s="18"/>
      <c r="B41" s="18"/>
      <c r="C41" s="18" t="s">
        <v>38</v>
      </c>
      <c r="D41" s="18" t="s">
        <v>46</v>
      </c>
      <c r="E41" s="18"/>
      <c r="F41" s="18"/>
      <c r="G41" s="18"/>
      <c r="H41" s="18"/>
      <c r="I41" s="18"/>
      <c r="J41" s="18"/>
      <c r="K41" s="29">
        <v>50000</v>
      </c>
    </row>
    <row r="42" spans="1:11">
      <c r="A42" s="18"/>
      <c r="B42" s="18"/>
      <c r="C42" s="18" t="s">
        <v>47</v>
      </c>
      <c r="D42" s="18" t="s">
        <v>46</v>
      </c>
      <c r="E42" s="18"/>
      <c r="F42" s="18"/>
      <c r="G42" s="18"/>
      <c r="H42" s="18"/>
      <c r="I42" s="18"/>
      <c r="J42" s="18"/>
      <c r="K42" s="25">
        <v>2000</v>
      </c>
    </row>
  </sheetData>
  <sheetProtection selectLockedCells="1"/>
  <mergeCells count="25">
    <mergeCell ref="B16:J16"/>
    <mergeCell ref="B17:J17"/>
    <mergeCell ref="A1:K1"/>
    <mergeCell ref="A3:K3"/>
    <mergeCell ref="B5:J5"/>
    <mergeCell ref="B13:J13"/>
    <mergeCell ref="B14:J14"/>
    <mergeCell ref="B15:J15"/>
    <mergeCell ref="B10:J10"/>
    <mergeCell ref="B11:J11"/>
    <mergeCell ref="B12:J12"/>
    <mergeCell ref="B4:J4"/>
    <mergeCell ref="B6:J6"/>
    <mergeCell ref="B7:J7"/>
    <mergeCell ref="B9:J9"/>
    <mergeCell ref="B8:J8"/>
    <mergeCell ref="C40:J40"/>
    <mergeCell ref="B26:J26"/>
    <mergeCell ref="C20:J20"/>
    <mergeCell ref="C19:J19"/>
    <mergeCell ref="C21:J21"/>
    <mergeCell ref="B22:J22"/>
    <mergeCell ref="B23:I23"/>
    <mergeCell ref="B24:J24"/>
    <mergeCell ref="B25:J25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3"/>
  <sheetViews>
    <sheetView topLeftCell="E1" workbookViewId="0">
      <selection activeCell="M6" sqref="M6"/>
    </sheetView>
  </sheetViews>
  <sheetFormatPr defaultRowHeight="15"/>
  <sheetData>
    <row r="1" spans="1:22">
      <c r="A1" s="297" t="s">
        <v>105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8"/>
      <c r="T1" s="298"/>
      <c r="U1" s="298"/>
      <c r="V1" s="298"/>
    </row>
    <row r="2" spans="1:22" ht="15" customHeight="1">
      <c r="A2" s="30" t="s">
        <v>106</v>
      </c>
      <c r="B2" s="299" t="s">
        <v>107</v>
      </c>
      <c r="C2" s="300"/>
      <c r="D2" s="300"/>
      <c r="E2" s="300"/>
      <c r="F2" s="300"/>
      <c r="G2" s="301"/>
      <c r="H2" s="235" t="str">
        <f>Intro!K4</f>
        <v>Ramesh Kumar</v>
      </c>
      <c r="I2" s="236"/>
      <c r="J2" s="237" t="str">
        <f>Intro!K5</f>
        <v>Maths Master</v>
      </c>
      <c r="K2" s="238"/>
      <c r="L2" s="235" t="str">
        <f>Intro!K7</f>
        <v>GSSS Bhattu Kalan (Fatehabad)</v>
      </c>
      <c r="M2" s="239"/>
      <c r="N2" s="239"/>
      <c r="O2" s="239"/>
      <c r="P2" s="240"/>
      <c r="Q2" s="302" t="s">
        <v>109</v>
      </c>
      <c r="R2" s="303"/>
      <c r="S2" s="303"/>
      <c r="T2" s="303"/>
      <c r="U2" s="303"/>
      <c r="V2" s="303"/>
    </row>
    <row r="3" spans="1:22">
      <c r="A3" s="30" t="s">
        <v>110</v>
      </c>
      <c r="B3" s="241" t="s">
        <v>111</v>
      </c>
      <c r="C3" s="241"/>
      <c r="D3" s="242"/>
      <c r="E3" s="243"/>
      <c r="F3" s="306" t="str">
        <f>Intro!K13</f>
        <v>Individual</v>
      </c>
      <c r="G3" s="307"/>
      <c r="H3" s="308">
        <v>0</v>
      </c>
      <c r="I3" s="309"/>
      <c r="J3" s="310">
        <v>0</v>
      </c>
      <c r="K3" s="310"/>
      <c r="L3" s="311">
        <v>0</v>
      </c>
      <c r="M3" s="312"/>
      <c r="N3" s="312"/>
      <c r="O3" s="312"/>
      <c r="P3" s="313"/>
      <c r="Q3" s="304"/>
      <c r="R3" s="305"/>
      <c r="S3" s="305"/>
      <c r="T3" s="305"/>
      <c r="U3" s="305"/>
      <c r="V3" s="305"/>
    </row>
    <row r="4" spans="1:22">
      <c r="A4" s="31" t="s">
        <v>11</v>
      </c>
      <c r="B4" s="32" t="s">
        <v>113</v>
      </c>
      <c r="C4" s="244" t="str">
        <f>Intro!K8</f>
        <v>ABCDE1234K</v>
      </c>
      <c r="D4" s="245"/>
      <c r="E4" s="245"/>
      <c r="F4" s="246"/>
      <c r="G4" s="32" t="s">
        <v>114</v>
      </c>
      <c r="H4" s="314"/>
      <c r="I4" s="314"/>
      <c r="J4" s="33" t="s">
        <v>115</v>
      </c>
      <c r="K4" s="32"/>
      <c r="L4" s="32"/>
      <c r="M4" s="247"/>
      <c r="N4" s="247"/>
      <c r="O4" s="248"/>
      <c r="P4" s="248"/>
      <c r="Q4" s="248"/>
      <c r="R4" s="34"/>
      <c r="S4" s="35"/>
      <c r="T4" s="315"/>
      <c r="U4" s="315"/>
      <c r="V4" s="315"/>
    </row>
    <row r="5" spans="1:22" ht="33.75">
      <c r="A5" s="36" t="s">
        <v>116</v>
      </c>
      <c r="B5" s="37" t="s">
        <v>117</v>
      </c>
      <c r="C5" s="37" t="s">
        <v>118</v>
      </c>
      <c r="D5" s="37" t="s">
        <v>119</v>
      </c>
      <c r="E5" s="38" t="s">
        <v>120</v>
      </c>
      <c r="F5" s="37" t="s">
        <v>121</v>
      </c>
      <c r="G5" s="37" t="s">
        <v>122</v>
      </c>
      <c r="H5" s="39" t="s">
        <v>123</v>
      </c>
      <c r="I5" s="40" t="s">
        <v>124</v>
      </c>
      <c r="J5" s="38" t="s">
        <v>57</v>
      </c>
      <c r="K5" s="37" t="s">
        <v>125</v>
      </c>
      <c r="L5" s="37" t="s">
        <v>126</v>
      </c>
      <c r="M5" s="37" t="s">
        <v>127</v>
      </c>
      <c r="N5" s="37" t="s">
        <v>128</v>
      </c>
      <c r="O5" s="37" t="s">
        <v>129</v>
      </c>
      <c r="P5" s="37" t="s">
        <v>130</v>
      </c>
      <c r="Q5" s="37" t="s">
        <v>131</v>
      </c>
      <c r="R5" s="41" t="s">
        <v>132</v>
      </c>
      <c r="S5" s="37" t="s">
        <v>133</v>
      </c>
      <c r="T5" s="37" t="s">
        <v>134</v>
      </c>
      <c r="U5" s="42" t="s">
        <v>135</v>
      </c>
      <c r="V5" s="43" t="s">
        <v>136</v>
      </c>
    </row>
    <row r="6" spans="1:22">
      <c r="A6" s="44">
        <v>40969</v>
      </c>
      <c r="B6" s="45">
        <v>16140</v>
      </c>
      <c r="C6" s="46">
        <v>0</v>
      </c>
      <c r="D6" s="47">
        <f t="shared" ref="D6:D11" si="0">ROUND(B6*E6/100,0)</f>
        <v>9361</v>
      </c>
      <c r="E6" s="48">
        <v>58</v>
      </c>
      <c r="F6" s="47">
        <f>B6*0.1</f>
        <v>1614</v>
      </c>
      <c r="G6" s="47">
        <v>500</v>
      </c>
      <c r="H6" s="49"/>
      <c r="I6" s="50">
        <v>0</v>
      </c>
      <c r="J6" s="51">
        <f>SUM(B6:I6)-E6</f>
        <v>27615</v>
      </c>
      <c r="K6" s="316" t="s">
        <v>137</v>
      </c>
      <c r="L6" s="272">
        <v>3000</v>
      </c>
      <c r="M6" s="45">
        <f>ROUND((B6+D6)*0/100,0)</f>
        <v>0</v>
      </c>
      <c r="N6" s="52">
        <v>2500</v>
      </c>
      <c r="O6" s="53">
        <v>0</v>
      </c>
      <c r="P6" s="45">
        <v>30</v>
      </c>
      <c r="Q6" s="45">
        <v>0</v>
      </c>
      <c r="R6" s="54">
        <v>0</v>
      </c>
      <c r="S6" s="55">
        <v>0</v>
      </c>
      <c r="T6" s="56">
        <v>0</v>
      </c>
      <c r="U6" s="54">
        <v>0</v>
      </c>
      <c r="V6" s="57">
        <v>0</v>
      </c>
    </row>
    <row r="7" spans="1:22" ht="15" customHeight="1">
      <c r="A7" s="44">
        <v>41000</v>
      </c>
      <c r="B7" s="50">
        <f>B6</f>
        <v>16140</v>
      </c>
      <c r="C7" s="46">
        <f>C6</f>
        <v>0</v>
      </c>
      <c r="D7" s="47">
        <f t="shared" si="0"/>
        <v>10491</v>
      </c>
      <c r="E7" s="58">
        <v>65</v>
      </c>
      <c r="F7" s="47">
        <f t="shared" ref="F7:F17" si="1">B7*0.1</f>
        <v>1614</v>
      </c>
      <c r="G7" s="47">
        <v>500</v>
      </c>
      <c r="H7" s="59"/>
      <c r="I7" s="50">
        <v>0</v>
      </c>
      <c r="J7" s="51">
        <f t="shared" ref="J7:J22" si="2">SUM(B7:I7)-E7</f>
        <v>28745</v>
      </c>
      <c r="K7" s="317"/>
      <c r="L7" s="272">
        <v>3000</v>
      </c>
      <c r="M7" s="45">
        <f t="shared" ref="M7:M20" si="3">ROUND((B7+D7)*0/100,0)</f>
        <v>0</v>
      </c>
      <c r="N7" s="61">
        <f t="shared" ref="N7:P17" si="4">N6</f>
        <v>2500</v>
      </c>
      <c r="O7" s="62">
        <f t="shared" si="4"/>
        <v>0</v>
      </c>
      <c r="P7" s="50">
        <v>30</v>
      </c>
      <c r="Q7" s="50">
        <f t="shared" ref="Q7:R17" si="5">Q6</f>
        <v>0</v>
      </c>
      <c r="R7" s="54">
        <f t="shared" si="5"/>
        <v>0</v>
      </c>
      <c r="S7" s="319" t="s">
        <v>138</v>
      </c>
      <c r="T7" s="320"/>
      <c r="U7" s="63">
        <v>0</v>
      </c>
      <c r="V7" s="325"/>
    </row>
    <row r="8" spans="1:22">
      <c r="A8" s="44">
        <v>41030</v>
      </c>
      <c r="B8" s="50">
        <f>B6</f>
        <v>16140</v>
      </c>
      <c r="C8" s="46">
        <f t="shared" ref="C8:C17" si="6">C7</f>
        <v>0</v>
      </c>
      <c r="D8" s="47">
        <f t="shared" si="0"/>
        <v>10491</v>
      </c>
      <c r="E8" s="64">
        <f>E7</f>
        <v>65</v>
      </c>
      <c r="F8" s="47">
        <f t="shared" si="1"/>
        <v>1614</v>
      </c>
      <c r="G8" s="47">
        <v>500</v>
      </c>
      <c r="H8" s="65"/>
      <c r="I8" s="50">
        <v>0</v>
      </c>
      <c r="J8" s="51">
        <f t="shared" si="2"/>
        <v>28745</v>
      </c>
      <c r="K8" s="317"/>
      <c r="L8" s="272">
        <v>1500</v>
      </c>
      <c r="M8" s="45">
        <f t="shared" si="3"/>
        <v>0</v>
      </c>
      <c r="N8" s="61">
        <f t="shared" si="4"/>
        <v>2500</v>
      </c>
      <c r="O8" s="62">
        <f t="shared" si="4"/>
        <v>0</v>
      </c>
      <c r="P8" s="50">
        <f t="shared" si="4"/>
        <v>30</v>
      </c>
      <c r="Q8" s="50">
        <f t="shared" si="5"/>
        <v>0</v>
      </c>
      <c r="R8" s="54">
        <f t="shared" si="5"/>
        <v>0</v>
      </c>
      <c r="S8" s="321"/>
      <c r="T8" s="322"/>
      <c r="U8" s="63">
        <v>0</v>
      </c>
      <c r="V8" s="326"/>
    </row>
    <row r="9" spans="1:22">
      <c r="A9" s="44">
        <v>41061</v>
      </c>
      <c r="B9" s="50">
        <f>B6</f>
        <v>16140</v>
      </c>
      <c r="C9" s="46">
        <f t="shared" si="6"/>
        <v>0</v>
      </c>
      <c r="D9" s="47">
        <f t="shared" si="0"/>
        <v>10491</v>
      </c>
      <c r="E9" s="51">
        <f>E8</f>
        <v>65</v>
      </c>
      <c r="F9" s="47">
        <f t="shared" si="1"/>
        <v>1614</v>
      </c>
      <c r="G9" s="47">
        <v>500</v>
      </c>
      <c r="H9" s="65"/>
      <c r="I9" s="50">
        <v>0</v>
      </c>
      <c r="J9" s="51">
        <f t="shared" si="2"/>
        <v>28745</v>
      </c>
      <c r="K9" s="317"/>
      <c r="L9" s="272">
        <v>2000</v>
      </c>
      <c r="M9" s="45">
        <f t="shared" si="3"/>
        <v>0</v>
      </c>
      <c r="N9" s="61">
        <f t="shared" si="4"/>
        <v>2500</v>
      </c>
      <c r="O9" s="62">
        <f t="shared" si="4"/>
        <v>0</v>
      </c>
      <c r="P9" s="50">
        <f t="shared" si="4"/>
        <v>30</v>
      </c>
      <c r="Q9" s="50">
        <f t="shared" si="5"/>
        <v>0</v>
      </c>
      <c r="R9" s="54">
        <f t="shared" si="5"/>
        <v>0</v>
      </c>
      <c r="S9" s="321"/>
      <c r="T9" s="322"/>
      <c r="U9" s="63">
        <v>0</v>
      </c>
      <c r="V9" s="326"/>
    </row>
    <row r="10" spans="1:22">
      <c r="A10" s="44">
        <v>41091</v>
      </c>
      <c r="B10" s="66">
        <v>16630</v>
      </c>
      <c r="C10" s="46">
        <f t="shared" si="6"/>
        <v>0</v>
      </c>
      <c r="D10" s="47">
        <f t="shared" si="0"/>
        <v>10810</v>
      </c>
      <c r="E10" s="51">
        <f>E8</f>
        <v>65</v>
      </c>
      <c r="F10" s="47">
        <f t="shared" si="1"/>
        <v>1663</v>
      </c>
      <c r="G10" s="47">
        <v>500</v>
      </c>
      <c r="H10" s="65"/>
      <c r="I10" s="50">
        <v>0</v>
      </c>
      <c r="J10" s="51">
        <f t="shared" si="2"/>
        <v>29603</v>
      </c>
      <c r="K10" s="317"/>
      <c r="L10" s="272">
        <v>3000</v>
      </c>
      <c r="M10" s="45">
        <f t="shared" si="3"/>
        <v>0</v>
      </c>
      <c r="N10" s="61">
        <f t="shared" si="4"/>
        <v>2500</v>
      </c>
      <c r="O10" s="62">
        <f t="shared" si="4"/>
        <v>0</v>
      </c>
      <c r="P10" s="50">
        <f t="shared" si="4"/>
        <v>30</v>
      </c>
      <c r="Q10" s="50">
        <f t="shared" si="5"/>
        <v>0</v>
      </c>
      <c r="R10" s="54">
        <f t="shared" si="5"/>
        <v>0</v>
      </c>
      <c r="S10" s="321"/>
      <c r="T10" s="322"/>
      <c r="U10" s="63">
        <v>0</v>
      </c>
      <c r="V10" s="326"/>
    </row>
    <row r="11" spans="1:22">
      <c r="A11" s="44">
        <v>41122</v>
      </c>
      <c r="B11" s="67">
        <f>B10</f>
        <v>16630</v>
      </c>
      <c r="C11" s="46">
        <f t="shared" si="6"/>
        <v>0</v>
      </c>
      <c r="D11" s="47">
        <f t="shared" si="0"/>
        <v>10810</v>
      </c>
      <c r="E11" s="51">
        <f>E8</f>
        <v>65</v>
      </c>
      <c r="F11" s="47">
        <f t="shared" si="1"/>
        <v>1663</v>
      </c>
      <c r="G11" s="47">
        <v>500</v>
      </c>
      <c r="H11" s="65"/>
      <c r="I11" s="50">
        <v>0</v>
      </c>
      <c r="J11" s="51">
        <f t="shared" si="2"/>
        <v>29603</v>
      </c>
      <c r="K11" s="317"/>
      <c r="L11" s="272">
        <v>3000</v>
      </c>
      <c r="M11" s="45">
        <f t="shared" si="3"/>
        <v>0</v>
      </c>
      <c r="N11" s="61">
        <f t="shared" si="4"/>
        <v>2500</v>
      </c>
      <c r="O11" s="62">
        <f t="shared" si="4"/>
        <v>0</v>
      </c>
      <c r="P11" s="50">
        <f t="shared" si="4"/>
        <v>30</v>
      </c>
      <c r="Q11" s="50">
        <f t="shared" si="5"/>
        <v>0</v>
      </c>
      <c r="R11" s="54">
        <f t="shared" si="5"/>
        <v>0</v>
      </c>
      <c r="S11" s="321"/>
      <c r="T11" s="322"/>
      <c r="U11" s="63">
        <v>0</v>
      </c>
      <c r="V11" s="326"/>
    </row>
    <row r="12" spans="1:22">
      <c r="A12" s="44">
        <v>41153</v>
      </c>
      <c r="B12" s="67">
        <f>B10</f>
        <v>16630</v>
      </c>
      <c r="C12" s="46">
        <f t="shared" si="6"/>
        <v>0</v>
      </c>
      <c r="D12" s="47">
        <f>ROUND(B10*E12/100,0)</f>
        <v>10810</v>
      </c>
      <c r="E12" s="64">
        <f>E8</f>
        <v>65</v>
      </c>
      <c r="F12" s="47">
        <f t="shared" si="1"/>
        <v>1663</v>
      </c>
      <c r="G12" s="47">
        <v>500</v>
      </c>
      <c r="H12" s="68"/>
      <c r="I12" s="50">
        <v>0</v>
      </c>
      <c r="J12" s="51">
        <f t="shared" si="2"/>
        <v>29603</v>
      </c>
      <c r="K12" s="317"/>
      <c r="L12" s="272">
        <v>3000</v>
      </c>
      <c r="M12" s="45">
        <f t="shared" si="3"/>
        <v>0</v>
      </c>
      <c r="N12" s="61">
        <f t="shared" si="4"/>
        <v>2500</v>
      </c>
      <c r="O12" s="62">
        <f t="shared" si="4"/>
        <v>0</v>
      </c>
      <c r="P12" s="50">
        <f t="shared" si="4"/>
        <v>30</v>
      </c>
      <c r="Q12" s="50">
        <f t="shared" si="5"/>
        <v>0</v>
      </c>
      <c r="R12" s="54">
        <f t="shared" si="5"/>
        <v>0</v>
      </c>
      <c r="S12" s="321"/>
      <c r="T12" s="322"/>
      <c r="U12" s="63">
        <v>0</v>
      </c>
      <c r="V12" s="326"/>
    </row>
    <row r="13" spans="1:22">
      <c r="A13" s="44">
        <v>41183</v>
      </c>
      <c r="B13" s="67">
        <f>B10</f>
        <v>16630</v>
      </c>
      <c r="C13" s="46">
        <f t="shared" si="6"/>
        <v>0</v>
      </c>
      <c r="D13" s="47">
        <f>ROUND(B11*E13/100,0)</f>
        <v>11974</v>
      </c>
      <c r="E13" s="48">
        <v>72</v>
      </c>
      <c r="F13" s="47">
        <f t="shared" si="1"/>
        <v>1663</v>
      </c>
      <c r="G13" s="47">
        <v>500</v>
      </c>
      <c r="H13" s="65"/>
      <c r="I13" s="50">
        <v>0</v>
      </c>
      <c r="J13" s="51">
        <f t="shared" si="2"/>
        <v>30767</v>
      </c>
      <c r="K13" s="317"/>
      <c r="L13" s="272">
        <v>3000</v>
      </c>
      <c r="M13" s="45">
        <f t="shared" si="3"/>
        <v>0</v>
      </c>
      <c r="N13" s="61">
        <f t="shared" si="4"/>
        <v>2500</v>
      </c>
      <c r="O13" s="62">
        <f t="shared" si="4"/>
        <v>0</v>
      </c>
      <c r="P13" s="50">
        <f t="shared" si="4"/>
        <v>30</v>
      </c>
      <c r="Q13" s="50">
        <f t="shared" si="5"/>
        <v>0</v>
      </c>
      <c r="R13" s="54">
        <f t="shared" si="5"/>
        <v>0</v>
      </c>
      <c r="S13" s="321"/>
      <c r="T13" s="322"/>
      <c r="U13" s="63">
        <v>0</v>
      </c>
      <c r="V13" s="326"/>
    </row>
    <row r="14" spans="1:22">
      <c r="A14" s="44">
        <v>41214</v>
      </c>
      <c r="B14" s="67">
        <f>B10</f>
        <v>16630</v>
      </c>
      <c r="C14" s="46">
        <f t="shared" si="6"/>
        <v>0</v>
      </c>
      <c r="D14" s="47">
        <f>ROUND(B12*E14/100,0)</f>
        <v>11974</v>
      </c>
      <c r="E14" s="51">
        <f>E13</f>
        <v>72</v>
      </c>
      <c r="F14" s="47">
        <f t="shared" si="1"/>
        <v>1663</v>
      </c>
      <c r="G14" s="47">
        <v>500</v>
      </c>
      <c r="H14" s="65"/>
      <c r="I14" s="50">
        <v>0</v>
      </c>
      <c r="J14" s="51">
        <f t="shared" si="2"/>
        <v>30767</v>
      </c>
      <c r="K14" s="317"/>
      <c r="L14" s="272">
        <v>3000</v>
      </c>
      <c r="M14" s="45">
        <f t="shared" si="3"/>
        <v>0</v>
      </c>
      <c r="N14" s="61">
        <f t="shared" si="4"/>
        <v>2500</v>
      </c>
      <c r="O14" s="62">
        <f t="shared" si="4"/>
        <v>0</v>
      </c>
      <c r="P14" s="50">
        <f t="shared" si="4"/>
        <v>30</v>
      </c>
      <c r="Q14" s="50">
        <f t="shared" si="5"/>
        <v>0</v>
      </c>
      <c r="R14" s="54">
        <f t="shared" si="5"/>
        <v>0</v>
      </c>
      <c r="S14" s="321"/>
      <c r="T14" s="322"/>
      <c r="U14" s="63">
        <v>0</v>
      </c>
      <c r="V14" s="326"/>
    </row>
    <row r="15" spans="1:22">
      <c r="A15" s="44">
        <v>41244</v>
      </c>
      <c r="B15" s="67">
        <f>B10</f>
        <v>16630</v>
      </c>
      <c r="C15" s="46">
        <f t="shared" si="6"/>
        <v>0</v>
      </c>
      <c r="D15" s="47">
        <f>ROUND(B13*E15/100,0)</f>
        <v>11974</v>
      </c>
      <c r="E15" s="51">
        <f>E13</f>
        <v>72</v>
      </c>
      <c r="F15" s="47">
        <f t="shared" si="1"/>
        <v>1663</v>
      </c>
      <c r="G15" s="47">
        <v>500</v>
      </c>
      <c r="H15" s="65"/>
      <c r="I15" s="50">
        <v>0</v>
      </c>
      <c r="J15" s="51">
        <f t="shared" si="2"/>
        <v>30767</v>
      </c>
      <c r="K15" s="317"/>
      <c r="L15" s="272">
        <v>3000</v>
      </c>
      <c r="M15" s="45">
        <f t="shared" si="3"/>
        <v>0</v>
      </c>
      <c r="N15" s="61">
        <f t="shared" si="4"/>
        <v>2500</v>
      </c>
      <c r="O15" s="62">
        <f t="shared" si="4"/>
        <v>0</v>
      </c>
      <c r="P15" s="50">
        <f t="shared" si="4"/>
        <v>30</v>
      </c>
      <c r="Q15" s="50">
        <f t="shared" si="5"/>
        <v>0</v>
      </c>
      <c r="R15" s="54">
        <f t="shared" si="5"/>
        <v>0</v>
      </c>
      <c r="S15" s="321"/>
      <c r="T15" s="322"/>
      <c r="U15" s="63">
        <v>0</v>
      </c>
      <c r="V15" s="326"/>
    </row>
    <row r="16" spans="1:22">
      <c r="A16" s="44">
        <v>41275</v>
      </c>
      <c r="B16" s="67">
        <f>B11</f>
        <v>16630</v>
      </c>
      <c r="C16" s="46">
        <f t="shared" si="6"/>
        <v>0</v>
      </c>
      <c r="D16" s="47">
        <f>ROUND(B14*E16/100,0)</f>
        <v>11974</v>
      </c>
      <c r="E16" s="51">
        <f>E13</f>
        <v>72</v>
      </c>
      <c r="F16" s="47">
        <f t="shared" si="1"/>
        <v>1663</v>
      </c>
      <c r="G16" s="47">
        <v>500</v>
      </c>
      <c r="H16" s="65"/>
      <c r="I16" s="50">
        <v>0</v>
      </c>
      <c r="J16" s="51">
        <f t="shared" si="2"/>
        <v>30767</v>
      </c>
      <c r="K16" s="317"/>
      <c r="L16" s="272">
        <v>3000</v>
      </c>
      <c r="M16" s="45">
        <f t="shared" si="3"/>
        <v>0</v>
      </c>
      <c r="N16" s="61">
        <f t="shared" si="4"/>
        <v>2500</v>
      </c>
      <c r="O16" s="62">
        <f t="shared" si="4"/>
        <v>0</v>
      </c>
      <c r="P16" s="50">
        <f t="shared" si="4"/>
        <v>30</v>
      </c>
      <c r="Q16" s="50">
        <f t="shared" si="5"/>
        <v>0</v>
      </c>
      <c r="R16" s="54">
        <f t="shared" si="5"/>
        <v>0</v>
      </c>
      <c r="S16" s="321"/>
      <c r="T16" s="322"/>
      <c r="U16" s="63">
        <v>0</v>
      </c>
      <c r="V16" s="326"/>
    </row>
    <row r="17" spans="1:22">
      <c r="A17" s="44">
        <v>41306</v>
      </c>
      <c r="B17" s="67">
        <f>B12</f>
        <v>16630</v>
      </c>
      <c r="C17" s="46">
        <f t="shared" si="6"/>
        <v>0</v>
      </c>
      <c r="D17" s="47">
        <f>ROUND(B17*E17/100,0)</f>
        <v>11974</v>
      </c>
      <c r="E17" s="51">
        <f>E13</f>
        <v>72</v>
      </c>
      <c r="F17" s="47">
        <f t="shared" si="1"/>
        <v>1663</v>
      </c>
      <c r="G17" s="47">
        <v>500</v>
      </c>
      <c r="H17" s="65"/>
      <c r="I17" s="50">
        <v>0</v>
      </c>
      <c r="J17" s="51">
        <f t="shared" si="2"/>
        <v>30767</v>
      </c>
      <c r="K17" s="318"/>
      <c r="L17" s="272">
        <v>3000</v>
      </c>
      <c r="M17" s="45">
        <f t="shared" si="3"/>
        <v>0</v>
      </c>
      <c r="N17" s="61">
        <f t="shared" si="4"/>
        <v>2500</v>
      </c>
      <c r="O17" s="62">
        <f t="shared" si="4"/>
        <v>0</v>
      </c>
      <c r="P17" s="50">
        <f t="shared" si="4"/>
        <v>30</v>
      </c>
      <c r="Q17" s="50">
        <f t="shared" si="5"/>
        <v>0</v>
      </c>
      <c r="R17" s="54">
        <f t="shared" si="5"/>
        <v>0</v>
      </c>
      <c r="S17" s="323"/>
      <c r="T17" s="324"/>
      <c r="U17" s="63">
        <v>0</v>
      </c>
      <c r="V17" s="326"/>
    </row>
    <row r="18" spans="1:22" ht="16.5">
      <c r="A18" s="265" t="s">
        <v>274</v>
      </c>
      <c r="B18" s="70"/>
      <c r="C18" s="71"/>
      <c r="D18" s="72"/>
      <c r="E18" s="73"/>
      <c r="F18" s="72"/>
      <c r="G18" s="72"/>
      <c r="H18" s="264">
        <v>123</v>
      </c>
      <c r="I18" s="50"/>
      <c r="J18" s="51">
        <f>H18</f>
        <v>123</v>
      </c>
      <c r="K18" s="75"/>
      <c r="L18" s="272">
        <v>0</v>
      </c>
      <c r="M18" s="45">
        <f t="shared" si="3"/>
        <v>0</v>
      </c>
      <c r="N18" s="263"/>
      <c r="O18" s="77"/>
      <c r="P18" s="76"/>
      <c r="Q18" s="76"/>
      <c r="R18" s="266"/>
      <c r="S18" s="79"/>
      <c r="T18" s="80"/>
      <c r="U18" s="267"/>
      <c r="V18" s="326"/>
    </row>
    <row r="19" spans="1:22">
      <c r="A19" s="69" t="s">
        <v>139</v>
      </c>
      <c r="B19" s="70"/>
      <c r="C19" s="71"/>
      <c r="D19" s="72"/>
      <c r="E19" s="73"/>
      <c r="F19" s="72"/>
      <c r="G19" s="72"/>
      <c r="H19" s="74">
        <f>(D7-D6)*3</f>
        <v>3390</v>
      </c>
      <c r="I19" s="60"/>
      <c r="J19" s="51">
        <f t="shared" si="2"/>
        <v>3390</v>
      </c>
      <c r="K19" s="75"/>
      <c r="L19" s="272">
        <v>0</v>
      </c>
      <c r="M19" s="45">
        <f t="shared" si="3"/>
        <v>0</v>
      </c>
      <c r="N19" s="70"/>
      <c r="O19" s="77"/>
      <c r="P19" s="76"/>
      <c r="Q19" s="76"/>
      <c r="R19" s="78"/>
      <c r="S19" s="79"/>
      <c r="T19" s="80"/>
      <c r="U19" s="81"/>
      <c r="V19" s="326"/>
    </row>
    <row r="20" spans="1:22">
      <c r="A20" s="69" t="s">
        <v>139</v>
      </c>
      <c r="B20" s="70"/>
      <c r="C20" s="71"/>
      <c r="D20" s="72"/>
      <c r="E20" s="73"/>
      <c r="F20" s="72"/>
      <c r="G20" s="72"/>
      <c r="H20" s="82">
        <f>(D13-D12)*3</f>
        <v>3492</v>
      </c>
      <c r="I20" s="83"/>
      <c r="J20" s="51">
        <f t="shared" si="2"/>
        <v>3492</v>
      </c>
      <c r="K20" s="75"/>
      <c r="L20" s="272">
        <v>0</v>
      </c>
      <c r="M20" s="45">
        <f t="shared" si="3"/>
        <v>0</v>
      </c>
      <c r="N20" s="70"/>
      <c r="O20" s="77"/>
      <c r="P20" s="76"/>
      <c r="Q20" s="76"/>
      <c r="R20" s="78"/>
      <c r="S20" s="79"/>
      <c r="T20" s="80"/>
      <c r="U20" s="81"/>
      <c r="V20" s="326"/>
    </row>
    <row r="21" spans="1:22">
      <c r="A21" s="69" t="s">
        <v>140</v>
      </c>
      <c r="B21" s="84">
        <v>2</v>
      </c>
      <c r="C21" s="71"/>
      <c r="D21" s="72"/>
      <c r="E21" s="73"/>
      <c r="F21" s="72"/>
      <c r="G21" s="72"/>
      <c r="H21" s="82">
        <f>B21*6000</f>
        <v>12000</v>
      </c>
      <c r="I21" s="83"/>
      <c r="J21" s="51">
        <f>SUM(B21:I21)-B21</f>
        <v>12000</v>
      </c>
      <c r="K21" s="75"/>
      <c r="L21" s="273"/>
      <c r="M21" s="76"/>
      <c r="N21" s="70"/>
      <c r="O21" s="77"/>
      <c r="P21" s="76"/>
      <c r="Q21" s="76"/>
      <c r="R21" s="85"/>
      <c r="S21" s="79"/>
      <c r="T21" s="80"/>
      <c r="U21" s="81"/>
      <c r="V21" s="326"/>
    </row>
    <row r="22" spans="1:22">
      <c r="A22" s="69" t="s">
        <v>141</v>
      </c>
      <c r="B22" s="70"/>
      <c r="C22" s="71"/>
      <c r="D22" s="72"/>
      <c r="E22" s="73"/>
      <c r="F22" s="72"/>
      <c r="G22" s="72"/>
      <c r="H22" s="82">
        <v>24371</v>
      </c>
      <c r="I22" s="60"/>
      <c r="J22" s="51">
        <f t="shared" si="2"/>
        <v>24371</v>
      </c>
      <c r="K22" s="75"/>
      <c r="L22" s="272">
        <v>0</v>
      </c>
      <c r="M22" s="76"/>
      <c r="N22" s="70"/>
      <c r="O22" s="77"/>
      <c r="P22" s="76"/>
      <c r="Q22" s="76"/>
      <c r="R22" s="86"/>
      <c r="S22" s="79"/>
      <c r="T22" s="80"/>
      <c r="U22" s="81"/>
      <c r="V22" s="326"/>
    </row>
    <row r="23" spans="1:22" s="96" customFormat="1" ht="18" customHeight="1">
      <c r="A23" s="87" t="s">
        <v>57</v>
      </c>
      <c r="B23" s="88">
        <f>SUM(B6:B19)</f>
        <v>197600</v>
      </c>
      <c r="C23" s="89"/>
      <c r="D23" s="88">
        <f>SUM(D6:D19)</f>
        <v>133134</v>
      </c>
      <c r="E23" s="90"/>
      <c r="F23" s="88">
        <f>SUM(F6:F17)</f>
        <v>19760</v>
      </c>
      <c r="G23" s="88">
        <f>SUM(G6:G17)</f>
        <v>6000</v>
      </c>
      <c r="H23" s="91">
        <f>SUM(H6:H22)</f>
        <v>43376</v>
      </c>
      <c r="I23" s="92"/>
      <c r="J23" s="90">
        <f>SUM(J6:J22)</f>
        <v>399870</v>
      </c>
      <c r="K23" s="88"/>
      <c r="L23" s="88">
        <f>SUM(L6:L22)</f>
        <v>33500</v>
      </c>
      <c r="M23" s="88"/>
      <c r="N23" s="88">
        <f>SUM(N6:N17)</f>
        <v>30000</v>
      </c>
      <c r="O23" s="93">
        <f>SUM(O6:O17)</f>
        <v>0</v>
      </c>
      <c r="P23" s="88">
        <f>SUM(P6:P17)</f>
        <v>360</v>
      </c>
      <c r="Q23" s="88">
        <f>SUM(Q6:Q17)</f>
        <v>0</v>
      </c>
      <c r="R23" s="94">
        <f>SUM(R6:R20)</f>
        <v>0</v>
      </c>
      <c r="S23" s="327">
        <v>376200</v>
      </c>
      <c r="T23" s="328"/>
      <c r="U23" s="95">
        <f>SUM(U6:U17)</f>
        <v>0</v>
      </c>
      <c r="V23" s="326"/>
    </row>
  </sheetData>
  <mergeCells count="13">
    <mergeCell ref="H4:I4"/>
    <mergeCell ref="T4:V4"/>
    <mergeCell ref="K6:K17"/>
    <mergeCell ref="S7:T17"/>
    <mergeCell ref="V7:V23"/>
    <mergeCell ref="S23:T23"/>
    <mergeCell ref="A1:V1"/>
    <mergeCell ref="B2:G2"/>
    <mergeCell ref="Q2:V3"/>
    <mergeCell ref="F3:G3"/>
    <mergeCell ref="H3:I3"/>
    <mergeCell ref="J3:K3"/>
    <mergeCell ref="L3:P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7"/>
  <sheetViews>
    <sheetView view="pageLayout" workbookViewId="0">
      <selection activeCell="R4" sqref="R4"/>
    </sheetView>
  </sheetViews>
  <sheetFormatPr defaultRowHeight="15"/>
  <cols>
    <col min="1" max="1" width="4.85546875" customWidth="1"/>
    <col min="2" max="2" width="9" customWidth="1"/>
    <col min="3" max="3" width="9.140625" hidden="1" customWidth="1"/>
    <col min="4" max="4" width="8" customWidth="1"/>
    <col min="5" max="5" width="5" customWidth="1"/>
    <col min="6" max="6" width="7.140625" customWidth="1"/>
    <col min="7" max="7" width="6.28515625" customWidth="1"/>
    <col min="8" max="8" width="6" customWidth="1"/>
    <col min="9" max="9" width="5.42578125" customWidth="1"/>
    <col min="10" max="10" width="6.7109375" customWidth="1"/>
    <col min="11" max="11" width="7.5703125" customWidth="1"/>
    <col min="13" max="13" width="7.7109375" customWidth="1"/>
    <col min="14" max="14" width="8.28515625" customWidth="1"/>
    <col min="15" max="15" width="5.5703125" customWidth="1"/>
    <col min="16" max="16" width="6.28515625" customWidth="1"/>
    <col min="17" max="17" width="6.140625" customWidth="1"/>
    <col min="18" max="18" width="6.42578125" customWidth="1"/>
    <col min="19" max="19" width="7.5703125" customWidth="1"/>
  </cols>
  <sheetData>
    <row r="1" spans="1:21" s="97" customFormat="1" ht="18.75">
      <c r="A1" s="330" t="s">
        <v>143</v>
      </c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</row>
    <row r="2" spans="1:21" ht="18.75" customHeight="1">
      <c r="A2" s="331" t="s">
        <v>269</v>
      </c>
      <c r="B2" s="331"/>
      <c r="C2" s="331"/>
      <c r="D2" s="332"/>
      <c r="E2" s="333" t="str">
        <f>Intro!K4</f>
        <v>Ramesh Kumar</v>
      </c>
      <c r="F2" s="334"/>
      <c r="G2" s="334"/>
      <c r="H2" s="250"/>
      <c r="I2" s="249"/>
      <c r="J2" s="249"/>
      <c r="K2" s="249"/>
      <c r="L2" s="335" t="s">
        <v>272</v>
      </c>
      <c r="M2" s="335"/>
      <c r="N2" s="335"/>
      <c r="O2" s="335"/>
      <c r="P2" s="335" t="str">
        <f>Intro!K8</f>
        <v>ABCDE1234K</v>
      </c>
      <c r="Q2" s="335"/>
      <c r="R2" s="335"/>
      <c r="S2" s="335"/>
      <c r="T2" s="249"/>
      <c r="U2" s="249"/>
    </row>
    <row r="3" spans="1:21" ht="18.75">
      <c r="A3" s="253" t="s">
        <v>270</v>
      </c>
      <c r="B3" s="253"/>
      <c r="C3" s="253" t="str">
        <f>Intro!K5</f>
        <v>Maths Master</v>
      </c>
      <c r="D3" s="253"/>
      <c r="E3" s="341" t="str">
        <f>Intro!K5</f>
        <v>Maths Master</v>
      </c>
      <c r="F3" s="341"/>
      <c r="G3" s="341"/>
      <c r="H3" s="253"/>
      <c r="I3" s="329" t="s">
        <v>271</v>
      </c>
      <c r="J3" s="329"/>
      <c r="K3" s="251" t="str">
        <f>Intro!K7</f>
        <v>GSSS Bhattu Kalan (Fatehabad)</v>
      </c>
      <c r="L3" s="251"/>
      <c r="M3" s="251"/>
      <c r="N3" s="252"/>
      <c r="O3" s="249"/>
      <c r="R3" s="340" t="s">
        <v>273</v>
      </c>
      <c r="S3" s="340"/>
      <c r="T3" s="254" t="str">
        <f>Intro!K13</f>
        <v>Individual</v>
      </c>
      <c r="U3" s="255"/>
    </row>
    <row r="4" spans="1:21" ht="69">
      <c r="A4" s="98" t="s">
        <v>144</v>
      </c>
      <c r="B4" s="342" t="s">
        <v>145</v>
      </c>
      <c r="C4" s="343"/>
      <c r="D4" s="99" t="s">
        <v>146</v>
      </c>
      <c r="E4" s="99" t="s">
        <v>147</v>
      </c>
      <c r="F4" s="100" t="s">
        <v>119</v>
      </c>
      <c r="G4" s="100" t="s">
        <v>121</v>
      </c>
      <c r="H4" s="100" t="s">
        <v>122</v>
      </c>
      <c r="I4" s="101" t="s">
        <v>148</v>
      </c>
      <c r="J4" s="101" t="s">
        <v>149</v>
      </c>
      <c r="K4" s="102"/>
      <c r="L4" s="102" t="s">
        <v>57</v>
      </c>
      <c r="M4" s="100" t="s">
        <v>150</v>
      </c>
      <c r="N4" s="100" t="s">
        <v>128</v>
      </c>
      <c r="O4" s="101" t="s">
        <v>130</v>
      </c>
      <c r="P4" s="100" t="s">
        <v>151</v>
      </c>
      <c r="Q4" s="103" t="s">
        <v>152</v>
      </c>
      <c r="R4" s="103" t="s">
        <v>153</v>
      </c>
      <c r="S4" s="100" t="s">
        <v>154</v>
      </c>
      <c r="T4" s="104" t="s">
        <v>155</v>
      </c>
      <c r="U4" s="104" t="s">
        <v>156</v>
      </c>
    </row>
    <row r="5" spans="1:21">
      <c r="A5" s="98">
        <v>1</v>
      </c>
      <c r="B5" s="257">
        <v>2</v>
      </c>
      <c r="C5" s="258"/>
      <c r="D5" s="99">
        <v>3</v>
      </c>
      <c r="E5" s="99">
        <v>4</v>
      </c>
      <c r="F5" s="100">
        <v>5</v>
      </c>
      <c r="G5" s="105">
        <v>6</v>
      </c>
      <c r="H5" s="105">
        <v>7</v>
      </c>
      <c r="I5" s="105">
        <v>8</v>
      </c>
      <c r="J5" s="100">
        <v>9</v>
      </c>
      <c r="K5" s="102">
        <v>10</v>
      </c>
      <c r="L5" s="102">
        <v>11</v>
      </c>
      <c r="M5" s="105">
        <v>12</v>
      </c>
      <c r="N5" s="105">
        <v>13</v>
      </c>
      <c r="O5" s="105">
        <v>14</v>
      </c>
      <c r="P5" s="105">
        <v>15</v>
      </c>
      <c r="Q5" s="106">
        <v>16</v>
      </c>
      <c r="R5" s="106">
        <v>17</v>
      </c>
      <c r="S5" s="105">
        <v>18</v>
      </c>
      <c r="T5" s="104">
        <v>19</v>
      </c>
      <c r="U5" s="107">
        <v>20</v>
      </c>
    </row>
    <row r="6" spans="1:21">
      <c r="A6" s="98">
        <v>2</v>
      </c>
      <c r="B6" s="336">
        <f>'[1]Pay Sheet'!A7</f>
        <v>40969</v>
      </c>
      <c r="C6" s="337"/>
      <c r="D6" s="108">
        <f>Intro1!B6</f>
        <v>16140</v>
      </c>
      <c r="E6" s="108">
        <f>Intro1!C6</f>
        <v>0</v>
      </c>
      <c r="F6" s="109">
        <f>Intro1!D6</f>
        <v>9361</v>
      </c>
      <c r="G6" s="110">
        <f>Intro1!F6</f>
        <v>1614</v>
      </c>
      <c r="H6" s="110">
        <f>Intro1!G6</f>
        <v>500</v>
      </c>
      <c r="I6" s="110"/>
      <c r="J6" s="111">
        <f>Intro1!I6</f>
        <v>0</v>
      </c>
      <c r="K6" s="112"/>
      <c r="L6" s="113">
        <f>(D6+E6+F6+G6+H6+I6+J6+K6)</f>
        <v>27615</v>
      </c>
      <c r="M6" s="110">
        <f>Intro1!L6</f>
        <v>3000</v>
      </c>
      <c r="N6" s="110">
        <f>Intro1!N6</f>
        <v>2500</v>
      </c>
      <c r="O6" s="114">
        <f>Intro1!P6</f>
        <v>30</v>
      </c>
      <c r="P6" s="115">
        <v>0</v>
      </c>
      <c r="Q6" s="116">
        <f>Intro1!Q6</f>
        <v>0</v>
      </c>
      <c r="R6" s="116">
        <v>0</v>
      </c>
      <c r="S6" s="110">
        <f>Intro1!U6</f>
        <v>0</v>
      </c>
      <c r="T6" s="111">
        <f>M6+N6+O6+P6+Q6+R6+S6</f>
        <v>5530</v>
      </c>
      <c r="U6" s="110">
        <f>L6-T6</f>
        <v>22085</v>
      </c>
    </row>
    <row r="7" spans="1:21">
      <c r="A7" s="98">
        <v>3</v>
      </c>
      <c r="B7" s="336">
        <f>'[1]Pay Sheet'!A8</f>
        <v>41000</v>
      </c>
      <c r="C7" s="337"/>
      <c r="D7" s="108">
        <f>D6</f>
        <v>16140</v>
      </c>
      <c r="E7" s="108">
        <f>Intro1!C7</f>
        <v>0</v>
      </c>
      <c r="F7" s="109">
        <f>Intro1!D7</f>
        <v>10491</v>
      </c>
      <c r="G7" s="110">
        <f>Intro1!F7</f>
        <v>1614</v>
      </c>
      <c r="H7" s="110">
        <f>Intro1!G7</f>
        <v>500</v>
      </c>
      <c r="I7" s="110"/>
      <c r="J7" s="111">
        <f>Intro1!I7</f>
        <v>0</v>
      </c>
      <c r="K7" s="112"/>
      <c r="L7" s="113">
        <f t="shared" ref="L7:L17" si="0">(D7+E7+F7+G7+H7+I7+J7+K7)</f>
        <v>28745</v>
      </c>
      <c r="M7" s="110">
        <f>Intro1!L7</f>
        <v>3000</v>
      </c>
      <c r="N7" s="110">
        <f>Intro1!N7</f>
        <v>2500</v>
      </c>
      <c r="O7" s="114">
        <f>Intro1!P7</f>
        <v>30</v>
      </c>
      <c r="P7" s="115">
        <v>0</v>
      </c>
      <c r="Q7" s="116">
        <f>Intro1!Q7</f>
        <v>0</v>
      </c>
      <c r="R7" s="116">
        <f>'[1]Pay Sheet'!R8</f>
        <v>0</v>
      </c>
      <c r="S7" s="110">
        <f>Intro1!U7</f>
        <v>0</v>
      </c>
      <c r="T7" s="111">
        <f t="shared" ref="T7:T22" si="1">M7+N7+O7+P7+Q7+R7+S7</f>
        <v>5530</v>
      </c>
      <c r="U7" s="110">
        <f t="shared" ref="U7:U22" si="2">L7-T7</f>
        <v>23215</v>
      </c>
    </row>
    <row r="8" spans="1:21">
      <c r="A8" s="98">
        <v>4</v>
      </c>
      <c r="B8" s="336">
        <f>'[1]Pay Sheet'!A9</f>
        <v>41030</v>
      </c>
      <c r="C8" s="337"/>
      <c r="D8" s="108">
        <f>D6</f>
        <v>16140</v>
      </c>
      <c r="E8" s="108">
        <f>Intro1!C8</f>
        <v>0</v>
      </c>
      <c r="F8" s="109">
        <f>Intro1!D8</f>
        <v>10491</v>
      </c>
      <c r="G8" s="110">
        <f>Intro1!F8</f>
        <v>1614</v>
      </c>
      <c r="H8" s="110">
        <f>Intro1!G8</f>
        <v>500</v>
      </c>
      <c r="I8" s="110"/>
      <c r="J8" s="111">
        <f>Intro1!I8</f>
        <v>0</v>
      </c>
      <c r="K8" s="112"/>
      <c r="L8" s="113">
        <f t="shared" si="0"/>
        <v>28745</v>
      </c>
      <c r="M8" s="110">
        <f>Intro1!L8</f>
        <v>1500</v>
      </c>
      <c r="N8" s="110">
        <f>Intro1!N8</f>
        <v>2500</v>
      </c>
      <c r="O8" s="114">
        <f>Intro1!P8</f>
        <v>30</v>
      </c>
      <c r="P8" s="115">
        <v>0</v>
      </c>
      <c r="Q8" s="116">
        <f>Intro1!Q8</f>
        <v>0</v>
      </c>
      <c r="R8" s="116">
        <f>'[1]Pay Sheet'!R9</f>
        <v>0</v>
      </c>
      <c r="S8" s="110">
        <f>Intro1!U8</f>
        <v>0</v>
      </c>
      <c r="T8" s="111">
        <f t="shared" si="1"/>
        <v>4030</v>
      </c>
      <c r="U8" s="110">
        <f t="shared" si="2"/>
        <v>24715</v>
      </c>
    </row>
    <row r="9" spans="1:21">
      <c r="A9" s="98">
        <v>5</v>
      </c>
      <c r="B9" s="336">
        <f>'[1]Pay Sheet'!A10</f>
        <v>41061</v>
      </c>
      <c r="C9" s="337"/>
      <c r="D9" s="108">
        <f>D6</f>
        <v>16140</v>
      </c>
      <c r="E9" s="108">
        <f>Intro1!C9</f>
        <v>0</v>
      </c>
      <c r="F9" s="109">
        <f>Intro1!D9</f>
        <v>10491</v>
      </c>
      <c r="G9" s="110">
        <f>Intro1!F9</f>
        <v>1614</v>
      </c>
      <c r="H9" s="110">
        <f>Intro1!G9</f>
        <v>500</v>
      </c>
      <c r="I9" s="110"/>
      <c r="J9" s="111">
        <f>Intro1!I9</f>
        <v>0</v>
      </c>
      <c r="K9" s="112"/>
      <c r="L9" s="113">
        <f t="shared" si="0"/>
        <v>28745</v>
      </c>
      <c r="M9" s="110">
        <f>Intro1!L9</f>
        <v>2000</v>
      </c>
      <c r="N9" s="110">
        <f>Intro1!N9</f>
        <v>2500</v>
      </c>
      <c r="O9" s="114">
        <f>Intro1!P9</f>
        <v>30</v>
      </c>
      <c r="P9" s="115">
        <v>0</v>
      </c>
      <c r="Q9" s="116">
        <f>Intro1!Q9</f>
        <v>0</v>
      </c>
      <c r="R9" s="116">
        <f>'[1]Pay Sheet'!R10</f>
        <v>0</v>
      </c>
      <c r="S9" s="110">
        <f>Intro1!U9</f>
        <v>0</v>
      </c>
      <c r="T9" s="111">
        <f t="shared" si="1"/>
        <v>4530</v>
      </c>
      <c r="U9" s="110">
        <f t="shared" si="2"/>
        <v>24215</v>
      </c>
    </row>
    <row r="10" spans="1:21">
      <c r="A10" s="98">
        <v>6</v>
      </c>
      <c r="B10" s="336">
        <f>'[1]Pay Sheet'!A11</f>
        <v>41091</v>
      </c>
      <c r="C10" s="337"/>
      <c r="D10" s="109">
        <f>Intro1!B10</f>
        <v>16630</v>
      </c>
      <c r="E10" s="108">
        <f>Intro1!C10</f>
        <v>0</v>
      </c>
      <c r="F10" s="109">
        <f>Intro1!D10</f>
        <v>10810</v>
      </c>
      <c r="G10" s="110">
        <f>Intro1!F10</f>
        <v>1663</v>
      </c>
      <c r="H10" s="110">
        <f>Intro1!G10</f>
        <v>500</v>
      </c>
      <c r="I10" s="110"/>
      <c r="J10" s="111">
        <f>Intro1!I10</f>
        <v>0</v>
      </c>
      <c r="K10" s="112"/>
      <c r="L10" s="113">
        <f t="shared" si="0"/>
        <v>29603</v>
      </c>
      <c r="M10" s="110">
        <f>Intro1!L10</f>
        <v>3000</v>
      </c>
      <c r="N10" s="110">
        <f>Intro1!N10</f>
        <v>2500</v>
      </c>
      <c r="O10" s="114">
        <f>Intro1!P10</f>
        <v>30</v>
      </c>
      <c r="P10" s="115">
        <v>0</v>
      </c>
      <c r="Q10" s="116">
        <f>Intro1!Q10</f>
        <v>0</v>
      </c>
      <c r="R10" s="116">
        <f>'[1]Pay Sheet'!R11</f>
        <v>0</v>
      </c>
      <c r="S10" s="110">
        <f>Intro1!U10</f>
        <v>0</v>
      </c>
      <c r="T10" s="111">
        <f t="shared" si="1"/>
        <v>5530</v>
      </c>
      <c r="U10" s="110">
        <f t="shared" si="2"/>
        <v>24073</v>
      </c>
    </row>
    <row r="11" spans="1:21">
      <c r="A11" s="98">
        <v>7</v>
      </c>
      <c r="B11" s="336">
        <f>'[1]Pay Sheet'!A12</f>
        <v>41122</v>
      </c>
      <c r="C11" s="337"/>
      <c r="D11" s="109">
        <f>D10</f>
        <v>16630</v>
      </c>
      <c r="E11" s="108">
        <f>Intro1!C11</f>
        <v>0</v>
      </c>
      <c r="F11" s="109">
        <f>Intro1!D11</f>
        <v>10810</v>
      </c>
      <c r="G11" s="110">
        <f>Intro1!F11</f>
        <v>1663</v>
      </c>
      <c r="H11" s="110">
        <f>Intro1!G11</f>
        <v>500</v>
      </c>
      <c r="I11" s="110"/>
      <c r="J11" s="111">
        <f>Intro1!I11</f>
        <v>0</v>
      </c>
      <c r="K11" s="112"/>
      <c r="L11" s="113">
        <f t="shared" si="0"/>
        <v>29603</v>
      </c>
      <c r="M11" s="110">
        <f>Intro1!L11</f>
        <v>3000</v>
      </c>
      <c r="N11" s="110">
        <f>Intro1!N11</f>
        <v>2500</v>
      </c>
      <c r="O11" s="114">
        <f>Intro1!P11</f>
        <v>30</v>
      </c>
      <c r="P11" s="115">
        <v>0</v>
      </c>
      <c r="Q11" s="116">
        <f>Intro1!Q11</f>
        <v>0</v>
      </c>
      <c r="R11" s="116">
        <f>'[1]Pay Sheet'!R12</f>
        <v>0</v>
      </c>
      <c r="S11" s="110">
        <f>Intro1!U11</f>
        <v>0</v>
      </c>
      <c r="T11" s="111">
        <f t="shared" si="1"/>
        <v>5530</v>
      </c>
      <c r="U11" s="110">
        <f t="shared" si="2"/>
        <v>24073</v>
      </c>
    </row>
    <row r="12" spans="1:21">
      <c r="A12" s="98">
        <v>8</v>
      </c>
      <c r="B12" s="336">
        <f>'[1]Pay Sheet'!A13</f>
        <v>41153</v>
      </c>
      <c r="C12" s="337"/>
      <c r="D12" s="109">
        <f>D10</f>
        <v>16630</v>
      </c>
      <c r="E12" s="108">
        <f>Intro1!C12</f>
        <v>0</v>
      </c>
      <c r="F12" s="109">
        <f>Intro1!D12</f>
        <v>10810</v>
      </c>
      <c r="G12" s="110">
        <f>Intro1!F12</f>
        <v>1663</v>
      </c>
      <c r="H12" s="110">
        <f>Intro1!G12</f>
        <v>500</v>
      </c>
      <c r="I12" s="110"/>
      <c r="J12" s="111">
        <f>Intro1!I12</f>
        <v>0</v>
      </c>
      <c r="K12" s="112"/>
      <c r="L12" s="113">
        <f t="shared" si="0"/>
        <v>29603</v>
      </c>
      <c r="M12" s="110">
        <f>Intro1!L12</f>
        <v>3000</v>
      </c>
      <c r="N12" s="110">
        <f>Intro1!N12</f>
        <v>2500</v>
      </c>
      <c r="O12" s="114">
        <f>Intro1!P12</f>
        <v>30</v>
      </c>
      <c r="P12" s="115">
        <v>0</v>
      </c>
      <c r="Q12" s="116">
        <f>Intro1!Q12</f>
        <v>0</v>
      </c>
      <c r="R12" s="116">
        <f>'[1]Pay Sheet'!R13</f>
        <v>0</v>
      </c>
      <c r="S12" s="110">
        <f>Intro1!U12</f>
        <v>0</v>
      </c>
      <c r="T12" s="111">
        <f t="shared" si="1"/>
        <v>5530</v>
      </c>
      <c r="U12" s="110">
        <f t="shared" si="2"/>
        <v>24073</v>
      </c>
    </row>
    <row r="13" spans="1:21">
      <c r="A13" s="98">
        <v>9</v>
      </c>
      <c r="B13" s="336">
        <f>'[1]Pay Sheet'!A14</f>
        <v>41183</v>
      </c>
      <c r="C13" s="337"/>
      <c r="D13" s="109">
        <f>D10</f>
        <v>16630</v>
      </c>
      <c r="E13" s="108">
        <f>Intro1!C13</f>
        <v>0</v>
      </c>
      <c r="F13" s="109">
        <f>Intro1!D13</f>
        <v>11974</v>
      </c>
      <c r="G13" s="110">
        <f>Intro1!F13</f>
        <v>1663</v>
      </c>
      <c r="H13" s="110">
        <f>Intro1!G13</f>
        <v>500</v>
      </c>
      <c r="I13" s="110"/>
      <c r="J13" s="111">
        <f>Intro1!I13</f>
        <v>0</v>
      </c>
      <c r="K13" s="112"/>
      <c r="L13" s="113">
        <f t="shared" si="0"/>
        <v>30767</v>
      </c>
      <c r="M13" s="110">
        <f>Intro1!L13</f>
        <v>3000</v>
      </c>
      <c r="N13" s="110">
        <f>Intro1!N13</f>
        <v>2500</v>
      </c>
      <c r="O13" s="114">
        <f>Intro1!P13</f>
        <v>30</v>
      </c>
      <c r="P13" s="115">
        <v>0</v>
      </c>
      <c r="Q13" s="116">
        <f>Intro1!Q13</f>
        <v>0</v>
      </c>
      <c r="R13" s="116">
        <f>'[1]Pay Sheet'!R14</f>
        <v>0</v>
      </c>
      <c r="S13" s="110">
        <f>Intro1!U13</f>
        <v>0</v>
      </c>
      <c r="T13" s="111">
        <f t="shared" si="1"/>
        <v>5530</v>
      </c>
      <c r="U13" s="110">
        <f t="shared" si="2"/>
        <v>25237</v>
      </c>
    </row>
    <row r="14" spans="1:21">
      <c r="A14" s="98">
        <v>10</v>
      </c>
      <c r="B14" s="336">
        <f>'[1]Pay Sheet'!A15</f>
        <v>41214</v>
      </c>
      <c r="C14" s="337"/>
      <c r="D14" s="109">
        <f>D10</f>
        <v>16630</v>
      </c>
      <c r="E14" s="108">
        <f>Intro1!C14</f>
        <v>0</v>
      </c>
      <c r="F14" s="109">
        <f>Intro1!D14</f>
        <v>11974</v>
      </c>
      <c r="G14" s="110">
        <f>Intro1!F14</f>
        <v>1663</v>
      </c>
      <c r="H14" s="110">
        <f>Intro1!G14</f>
        <v>500</v>
      </c>
      <c r="I14" s="110"/>
      <c r="J14" s="111">
        <f>Intro1!I14</f>
        <v>0</v>
      </c>
      <c r="K14" s="112"/>
      <c r="L14" s="113">
        <f t="shared" si="0"/>
        <v>30767</v>
      </c>
      <c r="M14" s="110">
        <f>Intro1!L14</f>
        <v>3000</v>
      </c>
      <c r="N14" s="110">
        <f>Intro1!N14</f>
        <v>2500</v>
      </c>
      <c r="O14" s="114">
        <f>Intro1!P14</f>
        <v>30</v>
      </c>
      <c r="P14" s="115">
        <v>0</v>
      </c>
      <c r="Q14" s="116">
        <f>Intro1!Q14</f>
        <v>0</v>
      </c>
      <c r="R14" s="116">
        <f>'[1]Pay Sheet'!R15</f>
        <v>0</v>
      </c>
      <c r="S14" s="110">
        <f>Intro1!U14</f>
        <v>0</v>
      </c>
      <c r="T14" s="111">
        <f t="shared" si="1"/>
        <v>5530</v>
      </c>
      <c r="U14" s="110">
        <f t="shared" si="2"/>
        <v>25237</v>
      </c>
    </row>
    <row r="15" spans="1:21">
      <c r="A15" s="98">
        <v>11</v>
      </c>
      <c r="B15" s="336">
        <f>'[1]Pay Sheet'!A16</f>
        <v>41244</v>
      </c>
      <c r="C15" s="337"/>
      <c r="D15" s="109">
        <f>D11</f>
        <v>16630</v>
      </c>
      <c r="E15" s="108">
        <f>Intro1!C15</f>
        <v>0</v>
      </c>
      <c r="F15" s="109">
        <f>Intro1!D15</f>
        <v>11974</v>
      </c>
      <c r="G15" s="110">
        <f>Intro1!F15</f>
        <v>1663</v>
      </c>
      <c r="H15" s="110">
        <f>Intro1!G15</f>
        <v>500</v>
      </c>
      <c r="I15" s="110"/>
      <c r="J15" s="111">
        <f>Intro1!I15</f>
        <v>0</v>
      </c>
      <c r="K15" s="112"/>
      <c r="L15" s="113">
        <f t="shared" si="0"/>
        <v>30767</v>
      </c>
      <c r="M15" s="110">
        <f>Intro1!L15</f>
        <v>3000</v>
      </c>
      <c r="N15" s="110">
        <f>Intro1!N15</f>
        <v>2500</v>
      </c>
      <c r="O15" s="114">
        <f>Intro1!P15</f>
        <v>30</v>
      </c>
      <c r="P15" s="115">
        <v>0</v>
      </c>
      <c r="Q15" s="116">
        <f>Intro1!Q15</f>
        <v>0</v>
      </c>
      <c r="R15" s="116">
        <f>'[1]Pay Sheet'!R16</f>
        <v>0</v>
      </c>
      <c r="S15" s="110">
        <f>Intro1!U15</f>
        <v>0</v>
      </c>
      <c r="T15" s="111">
        <f t="shared" si="1"/>
        <v>5530</v>
      </c>
      <c r="U15" s="110">
        <f t="shared" si="2"/>
        <v>25237</v>
      </c>
    </row>
    <row r="16" spans="1:21">
      <c r="A16" s="98">
        <v>12</v>
      </c>
      <c r="B16" s="336">
        <f>'[1]Pay Sheet'!A17</f>
        <v>41275</v>
      </c>
      <c r="C16" s="337"/>
      <c r="D16" s="109">
        <f>D12</f>
        <v>16630</v>
      </c>
      <c r="E16" s="108">
        <f>Intro1!C16</f>
        <v>0</v>
      </c>
      <c r="F16" s="109">
        <f>Intro1!D16</f>
        <v>11974</v>
      </c>
      <c r="G16" s="110">
        <f>Intro1!F16</f>
        <v>1663</v>
      </c>
      <c r="H16" s="110">
        <f>Intro1!G16</f>
        <v>500</v>
      </c>
      <c r="I16" s="110"/>
      <c r="J16" s="111">
        <f>Intro1!I16</f>
        <v>0</v>
      </c>
      <c r="K16" s="112"/>
      <c r="L16" s="113">
        <f t="shared" si="0"/>
        <v>30767</v>
      </c>
      <c r="M16" s="110">
        <f>Intro1!L16</f>
        <v>3000</v>
      </c>
      <c r="N16" s="110">
        <f>Intro1!N16</f>
        <v>2500</v>
      </c>
      <c r="O16" s="114">
        <f>Intro1!P16</f>
        <v>30</v>
      </c>
      <c r="P16" s="115">
        <v>0</v>
      </c>
      <c r="Q16" s="116">
        <f>Intro1!Q16</f>
        <v>0</v>
      </c>
      <c r="R16" s="116">
        <f>'[1]Pay Sheet'!R17</f>
        <v>0</v>
      </c>
      <c r="S16" s="110">
        <f>Intro1!U16</f>
        <v>0</v>
      </c>
      <c r="T16" s="111">
        <f t="shared" si="1"/>
        <v>5530</v>
      </c>
      <c r="U16" s="110">
        <f t="shared" si="2"/>
        <v>25237</v>
      </c>
    </row>
    <row r="17" spans="1:21">
      <c r="A17" s="98">
        <v>13</v>
      </c>
      <c r="B17" s="336">
        <f>'[1]Pay Sheet'!A18</f>
        <v>41306</v>
      </c>
      <c r="C17" s="337"/>
      <c r="D17" s="109">
        <f>D13</f>
        <v>16630</v>
      </c>
      <c r="E17" s="108">
        <f>Intro1!C17</f>
        <v>0</v>
      </c>
      <c r="F17" s="109">
        <f>Intro1!D17</f>
        <v>11974</v>
      </c>
      <c r="G17" s="110">
        <f>Intro1!F17</f>
        <v>1663</v>
      </c>
      <c r="H17" s="110">
        <f>Intro1!G17</f>
        <v>500</v>
      </c>
      <c r="I17" s="110"/>
      <c r="J17" s="111">
        <f>Intro1!I17</f>
        <v>0</v>
      </c>
      <c r="K17" s="112"/>
      <c r="L17" s="113">
        <f t="shared" si="0"/>
        <v>30767</v>
      </c>
      <c r="M17" s="110">
        <f>Intro1!L17</f>
        <v>3000</v>
      </c>
      <c r="N17" s="110">
        <f>Intro1!N17</f>
        <v>2500</v>
      </c>
      <c r="O17" s="114">
        <f>Intro1!P17</f>
        <v>30</v>
      </c>
      <c r="P17" s="115">
        <v>0</v>
      </c>
      <c r="Q17" s="116">
        <f>Intro1!Q17</f>
        <v>0</v>
      </c>
      <c r="R17" s="116">
        <f>'[1]Pay Sheet'!R18</f>
        <v>0</v>
      </c>
      <c r="S17" s="110">
        <f>Intro1!U17</f>
        <v>0</v>
      </c>
      <c r="T17" s="111">
        <f t="shared" si="1"/>
        <v>5530</v>
      </c>
      <c r="U17" s="110">
        <f t="shared" si="2"/>
        <v>25237</v>
      </c>
    </row>
    <row r="18" spans="1:21">
      <c r="A18" s="98">
        <v>14</v>
      </c>
      <c r="B18" s="259" t="s">
        <v>157</v>
      </c>
      <c r="C18" s="260"/>
      <c r="D18" s="261" t="s">
        <v>158</v>
      </c>
      <c r="E18" s="262"/>
      <c r="F18" s="109"/>
      <c r="G18" s="110"/>
      <c r="H18" s="110"/>
      <c r="I18" s="110"/>
      <c r="J18" s="111"/>
      <c r="K18" s="112">
        <f>Intro1!H19</f>
        <v>3390</v>
      </c>
      <c r="L18" s="113">
        <f>K18</f>
        <v>3390</v>
      </c>
      <c r="M18" s="110">
        <f>'[1]Pay Sheet'!M19</f>
        <v>0</v>
      </c>
      <c r="N18" s="110"/>
      <c r="O18" s="114"/>
      <c r="P18" s="115"/>
      <c r="Q18" s="118"/>
      <c r="R18" s="118"/>
      <c r="S18" s="110"/>
      <c r="T18" s="111">
        <f t="shared" si="1"/>
        <v>0</v>
      </c>
      <c r="U18" s="110">
        <f t="shared" si="2"/>
        <v>3390</v>
      </c>
    </row>
    <row r="19" spans="1:21">
      <c r="A19" s="98">
        <v>15</v>
      </c>
      <c r="B19" s="259" t="s">
        <v>157</v>
      </c>
      <c r="C19" s="260"/>
      <c r="D19" s="256" t="s">
        <v>159</v>
      </c>
      <c r="E19" s="256"/>
      <c r="F19" s="109"/>
      <c r="G19" s="110"/>
      <c r="H19" s="110"/>
      <c r="I19" s="110"/>
      <c r="J19" s="111"/>
      <c r="K19" s="112">
        <f>Intro1!H20</f>
        <v>3492</v>
      </c>
      <c r="L19" s="113">
        <f>K19</f>
        <v>3492</v>
      </c>
      <c r="M19" s="110">
        <f>'[1]Pay Sheet'!M20</f>
        <v>0</v>
      </c>
      <c r="N19" s="110"/>
      <c r="O19" s="114"/>
      <c r="P19" s="115"/>
      <c r="Q19" s="118"/>
      <c r="R19" s="118"/>
      <c r="S19" s="110"/>
      <c r="T19" s="111">
        <f t="shared" si="1"/>
        <v>0</v>
      </c>
      <c r="U19" s="110">
        <f t="shared" si="2"/>
        <v>3492</v>
      </c>
    </row>
    <row r="20" spans="1:21" ht="22.5">
      <c r="A20" s="98">
        <v>16</v>
      </c>
      <c r="B20" s="259" t="s">
        <v>160</v>
      </c>
      <c r="C20" s="260"/>
      <c r="D20" s="117"/>
      <c r="E20" s="117"/>
      <c r="F20" s="109"/>
      <c r="G20" s="110"/>
      <c r="H20" s="110"/>
      <c r="I20" s="110"/>
      <c r="J20" s="111"/>
      <c r="K20" s="112">
        <f>Intro1!H18</f>
        <v>123</v>
      </c>
      <c r="L20" s="113">
        <f>K20</f>
        <v>123</v>
      </c>
      <c r="M20" s="110">
        <v>0</v>
      </c>
      <c r="N20" s="110"/>
      <c r="O20" s="114"/>
      <c r="P20" s="115"/>
      <c r="Q20" s="118"/>
      <c r="R20" s="118"/>
      <c r="S20" s="110"/>
      <c r="T20" s="111">
        <f t="shared" si="1"/>
        <v>0</v>
      </c>
      <c r="U20" s="110">
        <f t="shared" si="2"/>
        <v>123</v>
      </c>
    </row>
    <row r="21" spans="1:21">
      <c r="A21" s="98">
        <v>17</v>
      </c>
      <c r="B21" s="259" t="s">
        <v>161</v>
      </c>
      <c r="C21" s="260"/>
      <c r="D21" s="117"/>
      <c r="E21" s="117"/>
      <c r="F21" s="109"/>
      <c r="G21" s="110"/>
      <c r="H21" s="110"/>
      <c r="I21" s="110"/>
      <c r="J21" s="111"/>
      <c r="K21" s="112">
        <f>'[1]Pay Sheet'!H21</f>
        <v>12000</v>
      </c>
      <c r="L21" s="113">
        <f>K21</f>
        <v>12000</v>
      </c>
      <c r="M21" s="110"/>
      <c r="N21" s="110"/>
      <c r="O21" s="114"/>
      <c r="P21" s="115"/>
      <c r="Q21" s="118"/>
      <c r="R21" s="118"/>
      <c r="S21" s="110"/>
      <c r="T21" s="111">
        <f t="shared" si="1"/>
        <v>0</v>
      </c>
      <c r="U21" s="110">
        <f t="shared" si="2"/>
        <v>12000</v>
      </c>
    </row>
    <row r="22" spans="1:21">
      <c r="A22" s="98">
        <v>18</v>
      </c>
      <c r="B22" s="259" t="str">
        <f>'[1]Pay Sheet'!A22</f>
        <v>LTC</v>
      </c>
      <c r="C22" s="260"/>
      <c r="D22" s="117"/>
      <c r="E22" s="117"/>
      <c r="F22" s="109"/>
      <c r="G22" s="110"/>
      <c r="H22" s="110"/>
      <c r="I22" s="110"/>
      <c r="J22" s="111"/>
      <c r="K22" s="112">
        <f>'[1]Pay Sheet'!H22</f>
        <v>24371</v>
      </c>
      <c r="L22" s="119">
        <v>24371</v>
      </c>
      <c r="M22" s="120"/>
      <c r="N22" s="120"/>
      <c r="O22" s="121"/>
      <c r="P22" s="122"/>
      <c r="Q22" s="118"/>
      <c r="R22" s="118"/>
      <c r="S22" s="120"/>
      <c r="T22" s="111">
        <f t="shared" si="1"/>
        <v>0</v>
      </c>
      <c r="U22" s="110">
        <f t="shared" si="2"/>
        <v>24371</v>
      </c>
    </row>
    <row r="23" spans="1:21">
      <c r="A23" s="98"/>
      <c r="B23" s="338" t="s">
        <v>57</v>
      </c>
      <c r="C23" s="339"/>
      <c r="D23" s="117">
        <f>SUM(D6:D22)</f>
        <v>197600</v>
      </c>
      <c r="E23" s="117">
        <f t="shared" ref="E23:T23" si="3">SUM(E6:E22)</f>
        <v>0</v>
      </c>
      <c r="F23" s="117">
        <f t="shared" si="3"/>
        <v>133134</v>
      </c>
      <c r="G23" s="117">
        <f t="shared" si="3"/>
        <v>19760</v>
      </c>
      <c r="H23" s="117">
        <f t="shared" si="3"/>
        <v>6000</v>
      </c>
      <c r="I23" s="117">
        <f t="shared" si="3"/>
        <v>0</v>
      </c>
      <c r="J23" s="117">
        <f t="shared" si="3"/>
        <v>0</v>
      </c>
      <c r="K23" s="117">
        <f t="shared" si="3"/>
        <v>43376</v>
      </c>
      <c r="L23" s="109">
        <f t="shared" si="3"/>
        <v>399870</v>
      </c>
      <c r="M23" s="109">
        <f t="shared" si="3"/>
        <v>33500</v>
      </c>
      <c r="N23" s="109">
        <f t="shared" si="3"/>
        <v>30000</v>
      </c>
      <c r="O23" s="109">
        <f t="shared" si="3"/>
        <v>360</v>
      </c>
      <c r="P23" s="109">
        <f t="shared" si="3"/>
        <v>0</v>
      </c>
      <c r="Q23" s="109">
        <f t="shared" si="3"/>
        <v>0</v>
      </c>
      <c r="R23" s="109">
        <f t="shared" si="3"/>
        <v>0</v>
      </c>
      <c r="S23" s="109">
        <f t="shared" si="3"/>
        <v>0</v>
      </c>
      <c r="T23" s="109">
        <f t="shared" si="3"/>
        <v>63860</v>
      </c>
      <c r="U23" s="110">
        <f t="shared" ref="U23" si="4">L23-T23</f>
        <v>336010</v>
      </c>
    </row>
    <row r="24" spans="1:21">
      <c r="B24" s="123"/>
      <c r="C24" s="124" t="s">
        <v>162</v>
      </c>
      <c r="D24" s="125"/>
      <c r="E24" s="125"/>
      <c r="F24" s="125"/>
      <c r="G24" s="125"/>
      <c r="H24" s="125"/>
      <c r="I24" s="125"/>
      <c r="J24" s="125"/>
      <c r="K24" s="125"/>
      <c r="L24" s="126"/>
      <c r="M24" s="127"/>
      <c r="N24" s="128" t="s">
        <v>163</v>
      </c>
      <c r="O24" s="128"/>
      <c r="P24" s="128"/>
      <c r="Q24" s="129"/>
      <c r="R24" s="130"/>
      <c r="S24" s="130"/>
      <c r="T24" s="130"/>
      <c r="U24" s="130"/>
    </row>
    <row r="25" spans="1:21">
      <c r="B25" s="129"/>
      <c r="C25" s="129"/>
      <c r="D25" s="129"/>
      <c r="E25" s="129"/>
      <c r="F25" s="129"/>
      <c r="G25" s="129"/>
      <c r="H25" s="131"/>
      <c r="I25" s="131"/>
      <c r="J25" s="131"/>
      <c r="K25" s="131"/>
      <c r="L25" s="130"/>
      <c r="M25" s="130"/>
      <c r="N25" s="132" t="s">
        <v>164</v>
      </c>
      <c r="O25" s="133"/>
      <c r="P25" s="133"/>
      <c r="Q25" s="129"/>
      <c r="R25" s="130"/>
      <c r="S25" s="130"/>
      <c r="T25" s="130"/>
      <c r="U25" s="130"/>
    </row>
    <row r="26" spans="1:21">
      <c r="B26" s="129"/>
      <c r="C26" s="131"/>
      <c r="D26" s="131"/>
      <c r="E26" s="131"/>
      <c r="F26" s="131"/>
      <c r="G26" s="131"/>
      <c r="H26" s="131"/>
      <c r="I26" s="131"/>
      <c r="J26" s="129"/>
      <c r="K26" s="129"/>
      <c r="L26" s="130"/>
      <c r="M26" s="130"/>
      <c r="N26" s="130"/>
      <c r="O26" s="129"/>
      <c r="P26" s="131"/>
      <c r="Q26" s="129"/>
      <c r="R26" s="130"/>
      <c r="S26" s="130"/>
      <c r="T26" s="130"/>
      <c r="U26" s="130"/>
    </row>
    <row r="27" spans="1:21">
      <c r="B27" s="129"/>
      <c r="C27" s="134"/>
      <c r="D27" s="134"/>
      <c r="E27" s="134"/>
      <c r="F27" s="134"/>
      <c r="G27" s="131"/>
      <c r="H27" s="131"/>
      <c r="I27" s="131"/>
      <c r="J27" s="129"/>
      <c r="K27" s="129"/>
      <c r="L27" s="130"/>
      <c r="M27" s="130"/>
      <c r="N27" s="130"/>
      <c r="O27" s="130"/>
      <c r="P27" s="130"/>
      <c r="Q27" s="129"/>
      <c r="R27" s="130"/>
      <c r="S27" s="130"/>
      <c r="T27" s="130"/>
      <c r="U27" s="130"/>
    </row>
  </sheetData>
  <mergeCells count="22">
    <mergeCell ref="B17:C17"/>
    <mergeCell ref="B23:C23"/>
    <mergeCell ref="R3:S3"/>
    <mergeCell ref="E3:G3"/>
    <mergeCell ref="B11:C11"/>
    <mergeCell ref="B12:C12"/>
    <mergeCell ref="B13:C13"/>
    <mergeCell ref="B14:C14"/>
    <mergeCell ref="B15:C15"/>
    <mergeCell ref="B16:C16"/>
    <mergeCell ref="B4:C4"/>
    <mergeCell ref="B6:C6"/>
    <mergeCell ref="B7:C7"/>
    <mergeCell ref="B8:C8"/>
    <mergeCell ref="B9:C9"/>
    <mergeCell ref="B10:C10"/>
    <mergeCell ref="I3:J3"/>
    <mergeCell ref="A1:U1"/>
    <mergeCell ref="A2:D2"/>
    <mergeCell ref="E2:G2"/>
    <mergeCell ref="L2:O2"/>
    <mergeCell ref="P2:S2"/>
  </mergeCells>
  <pageMargins left="0.25" right="0.25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J58"/>
  <sheetViews>
    <sheetView workbookViewId="0">
      <selection activeCell="C7" sqref="C7"/>
    </sheetView>
  </sheetViews>
  <sheetFormatPr defaultRowHeight="15"/>
  <cols>
    <col min="1" max="1" width="4.5703125" customWidth="1"/>
  </cols>
  <sheetData>
    <row r="1" spans="1:10" ht="12.95" customHeight="1">
      <c r="A1" s="344" t="s">
        <v>0</v>
      </c>
      <c r="B1" s="344"/>
      <c r="C1" s="344"/>
      <c r="D1" s="344"/>
      <c r="E1" s="344"/>
      <c r="F1" s="344"/>
      <c r="G1" s="344"/>
      <c r="H1" s="344"/>
      <c r="I1" s="344"/>
      <c r="J1" s="344"/>
    </row>
    <row r="2" spans="1:10" ht="12.9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</row>
    <row r="3" spans="1:10" ht="12.95" customHeight="1">
      <c r="G3" t="s">
        <v>2</v>
      </c>
      <c r="J3" t="s">
        <v>2</v>
      </c>
    </row>
    <row r="4" spans="1:10" ht="12.95" customHeight="1">
      <c r="A4" s="2" t="s">
        <v>3</v>
      </c>
      <c r="B4" s="2" t="s">
        <v>4</v>
      </c>
      <c r="C4" s="3"/>
      <c r="D4" s="3"/>
      <c r="E4" s="3"/>
      <c r="F4" s="3"/>
      <c r="J4" s="268">
        <f>Statement!L23</f>
        <v>399870</v>
      </c>
    </row>
    <row r="5" spans="1:10" ht="12.95" customHeight="1">
      <c r="A5" s="3"/>
      <c r="B5" s="3" t="s">
        <v>75</v>
      </c>
      <c r="C5" s="3"/>
      <c r="D5" s="3"/>
      <c r="E5" s="3"/>
      <c r="F5" s="3"/>
    </row>
    <row r="6" spans="1:10" ht="12.95" customHeight="1">
      <c r="A6" s="2" t="s">
        <v>5</v>
      </c>
      <c r="B6" s="2" t="s">
        <v>6</v>
      </c>
      <c r="C6" s="3"/>
      <c r="D6" s="3"/>
      <c r="E6" s="3"/>
      <c r="F6" s="3"/>
    </row>
    <row r="7" spans="1:10" ht="12.95" customHeight="1">
      <c r="B7" s="1">
        <v>1</v>
      </c>
      <c r="C7" s="1" t="s">
        <v>275</v>
      </c>
      <c r="D7" s="1"/>
      <c r="E7" s="1"/>
      <c r="G7" s="268">
        <f>Intro!K19</f>
        <v>45</v>
      </c>
    </row>
    <row r="8" spans="1:10" ht="12.95" customHeight="1">
      <c r="B8" s="1">
        <v>2</v>
      </c>
      <c r="C8" s="1" t="s">
        <v>7</v>
      </c>
      <c r="D8" s="1"/>
      <c r="E8" s="1"/>
      <c r="G8" s="268">
        <f>Intro!K20</f>
        <v>19760</v>
      </c>
    </row>
    <row r="9" spans="1:10" ht="12.95" customHeight="1">
      <c r="B9" s="1">
        <v>3</v>
      </c>
      <c r="C9" s="5" t="s">
        <v>8</v>
      </c>
      <c r="G9" s="268">
        <f>Intro!K21</f>
        <v>30</v>
      </c>
    </row>
    <row r="10" spans="1:10" ht="12.95" customHeight="1">
      <c r="A10" s="3"/>
      <c r="F10" s="3" t="s">
        <v>9</v>
      </c>
      <c r="G10" s="268">
        <f>G7+G8+G9</f>
        <v>19835</v>
      </c>
      <c r="J10" s="268">
        <f>G10</f>
        <v>19835</v>
      </c>
    </row>
    <row r="11" spans="1:10" ht="12.95" customHeight="1">
      <c r="F11" s="3" t="s">
        <v>10</v>
      </c>
      <c r="J11">
        <f>J4-J10</f>
        <v>380035</v>
      </c>
    </row>
    <row r="12" spans="1:10" ht="12.95" customHeight="1">
      <c r="A12" t="s">
        <v>11</v>
      </c>
      <c r="B12" s="2" t="s">
        <v>12</v>
      </c>
      <c r="J12" s="268">
        <f>Intro!K22</f>
        <v>20000</v>
      </c>
    </row>
    <row r="13" spans="1:10" ht="12.95" customHeight="1">
      <c r="F13" s="6" t="s">
        <v>9</v>
      </c>
      <c r="J13" s="7">
        <f>J11+J12</f>
        <v>400035</v>
      </c>
    </row>
    <row r="14" spans="1:10" ht="12.95" customHeight="1">
      <c r="A14" s="6" t="s">
        <v>13</v>
      </c>
      <c r="B14" s="2" t="s">
        <v>14</v>
      </c>
      <c r="C14" s="8"/>
      <c r="D14" s="8"/>
      <c r="E14" s="8"/>
      <c r="F14" s="8"/>
      <c r="G14" s="8"/>
      <c r="H14" s="8"/>
      <c r="J14" s="269"/>
    </row>
    <row r="15" spans="1:10" ht="12.95" customHeight="1">
      <c r="B15" s="1" t="s">
        <v>76</v>
      </c>
      <c r="C15" s="1"/>
      <c r="D15" s="1"/>
      <c r="E15" s="1"/>
      <c r="F15" s="1"/>
      <c r="G15" s="1"/>
      <c r="H15" s="1"/>
      <c r="I15" s="1"/>
      <c r="J15" s="271">
        <f>Intro!K24</f>
        <v>15000</v>
      </c>
    </row>
    <row r="16" spans="1:10" ht="12.95" customHeight="1">
      <c r="F16" s="6" t="s">
        <v>15</v>
      </c>
      <c r="J16" s="4">
        <f>IF(J14&lt;30000,J11-J14-J15,J11-J15- 30000)</f>
        <v>365035</v>
      </c>
    </row>
    <row r="17" spans="1:10" ht="12.95" customHeight="1">
      <c r="A17" s="6" t="s">
        <v>16</v>
      </c>
      <c r="B17" s="2" t="s">
        <v>17</v>
      </c>
      <c r="J17" s="268">
        <f>Intro!K25</f>
        <v>5236</v>
      </c>
    </row>
    <row r="18" spans="1:10" ht="12.95" customHeight="1">
      <c r="A18" s="6" t="s">
        <v>18</v>
      </c>
      <c r="B18" s="2" t="s">
        <v>19</v>
      </c>
      <c r="C18" s="6"/>
      <c r="J18" s="268">
        <f>J16-J17</f>
        <v>359799</v>
      </c>
    </row>
    <row r="19" spans="1:10" ht="12.95" customHeight="1">
      <c r="A19" s="6" t="s">
        <v>20</v>
      </c>
      <c r="B19" s="2" t="s">
        <v>21</v>
      </c>
    </row>
    <row r="20" spans="1:10" ht="12.95" customHeight="1">
      <c r="B20" s="3" t="s">
        <v>22</v>
      </c>
      <c r="C20" s="3" t="s">
        <v>23</v>
      </c>
      <c r="I20" s="268">
        <f>Statement!M23</f>
        <v>33500</v>
      </c>
    </row>
    <row r="21" spans="1:10" ht="12.95" customHeight="1">
      <c r="B21" s="3" t="s">
        <v>24</v>
      </c>
      <c r="C21" s="1" t="s">
        <v>25</v>
      </c>
      <c r="I21" s="268">
        <f>Statement!O23</f>
        <v>360</v>
      </c>
    </row>
    <row r="22" spans="1:10" ht="12.95" customHeight="1">
      <c r="B22" s="3" t="s">
        <v>26</v>
      </c>
      <c r="C22" s="3" t="s">
        <v>27</v>
      </c>
      <c r="I22" s="268">
        <f>Intro!K29</f>
        <v>23658</v>
      </c>
    </row>
    <row r="23" spans="1:10" ht="12.95" customHeight="1">
      <c r="B23" s="3" t="s">
        <v>28</v>
      </c>
      <c r="C23" s="1" t="s">
        <v>29</v>
      </c>
      <c r="I23" s="268">
        <f>Intro!K30</f>
        <v>5689</v>
      </c>
    </row>
    <row r="24" spans="1:10" ht="12.95" customHeight="1">
      <c r="B24" s="3" t="s">
        <v>30</v>
      </c>
      <c r="C24" s="3" t="s">
        <v>31</v>
      </c>
      <c r="I24" s="268">
        <f>Intro!K31</f>
        <v>451</v>
      </c>
    </row>
    <row r="25" spans="1:10" ht="12.95" customHeight="1">
      <c r="B25" s="3" t="s">
        <v>32</v>
      </c>
      <c r="C25" s="3" t="s">
        <v>33</v>
      </c>
      <c r="I25" s="268">
        <f>Intro!K32</f>
        <v>100000</v>
      </c>
    </row>
    <row r="26" spans="1:10" ht="12.95" customHeight="1">
      <c r="B26" s="3" t="s">
        <v>34</v>
      </c>
      <c r="C26" s="3" t="s">
        <v>35</v>
      </c>
      <c r="I26" s="268">
        <f>Intro!K33</f>
        <v>230</v>
      </c>
    </row>
    <row r="27" spans="1:10" ht="12.95" customHeight="1">
      <c r="B27" s="3" t="s">
        <v>36</v>
      </c>
      <c r="C27" s="3" t="s">
        <v>37</v>
      </c>
      <c r="I27" s="268">
        <f>Intro!K34</f>
        <v>432</v>
      </c>
    </row>
    <row r="28" spans="1:10" ht="12.95" customHeight="1">
      <c r="B28" s="3" t="s">
        <v>38</v>
      </c>
      <c r="C28" s="3" t="s">
        <v>39</v>
      </c>
      <c r="I28" s="268">
        <f>Intro!K35</f>
        <v>530</v>
      </c>
    </row>
    <row r="29" spans="1:10" ht="12.95" customHeight="1">
      <c r="B29" s="3" t="s">
        <v>40</v>
      </c>
      <c r="C29" s="3" t="s">
        <v>27</v>
      </c>
      <c r="I29" s="268">
        <f>Intro!K36</f>
        <v>250</v>
      </c>
    </row>
    <row r="30" spans="1:10" ht="12.95" customHeight="1">
      <c r="B30" s="3" t="s">
        <v>42</v>
      </c>
      <c r="C30" s="3" t="s">
        <v>77</v>
      </c>
      <c r="I30" s="268">
        <f>Intro!K37</f>
        <v>6000</v>
      </c>
    </row>
    <row r="31" spans="1:10" ht="12.95" customHeight="1">
      <c r="B31" s="3"/>
      <c r="C31" s="3"/>
      <c r="D31" s="2" t="s">
        <v>41</v>
      </c>
      <c r="I31" s="268">
        <f>(I20+I21+I22+I23+I24+I25+I26+I27+I28+I29+I30)</f>
        <v>171100</v>
      </c>
      <c r="J31" s="268">
        <f>IF(I31&gt;100000,100000,I31)</f>
        <v>100000</v>
      </c>
    </row>
    <row r="32" spans="1:10" ht="12.95" customHeight="1">
      <c r="B32" s="3" t="s">
        <v>78</v>
      </c>
      <c r="C32" s="1" t="s">
        <v>43</v>
      </c>
      <c r="I32" s="268">
        <f>Intro!K38</f>
        <v>1000</v>
      </c>
      <c r="J32" s="268">
        <f>IF(I32&gt;20000,20000,I32)</f>
        <v>1000</v>
      </c>
    </row>
    <row r="33" spans="1:10" ht="12.95" customHeight="1">
      <c r="B33" s="3" t="s">
        <v>79</v>
      </c>
      <c r="C33" s="1" t="s">
        <v>80</v>
      </c>
      <c r="G33" s="12"/>
      <c r="I33" s="268">
        <f>Intro!K39</f>
        <v>23000</v>
      </c>
      <c r="J33" s="268">
        <f>IF(I33&gt;50000,25000,I33*50%)</f>
        <v>11500</v>
      </c>
    </row>
    <row r="34" spans="1:10" ht="12.95" customHeight="1">
      <c r="A34" s="6" t="s">
        <v>44</v>
      </c>
      <c r="B34" s="2" t="s">
        <v>45</v>
      </c>
    </row>
    <row r="35" spans="1:10" ht="12.95" customHeight="1">
      <c r="B35" t="s">
        <v>38</v>
      </c>
      <c r="C35" t="s">
        <v>46</v>
      </c>
      <c r="I35" s="268">
        <f>Intro!K41</f>
        <v>50000</v>
      </c>
    </row>
    <row r="36" spans="1:10" ht="12.95" customHeight="1">
      <c r="B36" t="s">
        <v>47</v>
      </c>
      <c r="C36" t="s">
        <v>46</v>
      </c>
      <c r="I36" s="268">
        <f>Intro!K42</f>
        <v>2000</v>
      </c>
      <c r="J36" s="268">
        <f>(I35+I36)</f>
        <v>52000</v>
      </c>
    </row>
    <row r="37" spans="1:10" ht="12.95" customHeight="1">
      <c r="B37" s="345" t="s">
        <v>85</v>
      </c>
      <c r="C37" s="345"/>
      <c r="D37" s="345"/>
      <c r="E37" s="345"/>
      <c r="I37" s="13"/>
      <c r="J37" s="268">
        <f>(J31+J32+J33+J36)</f>
        <v>164500</v>
      </c>
    </row>
    <row r="38" spans="1:10" ht="12.95" customHeight="1">
      <c r="A38" s="6" t="s">
        <v>48</v>
      </c>
      <c r="B38" s="2" t="s">
        <v>49</v>
      </c>
      <c r="I38" s="268">
        <f>(J18-J31-J32-J33-J36)</f>
        <v>195299</v>
      </c>
      <c r="J38" s="268">
        <f>ROUNDDOWN(I38,-1)</f>
        <v>195290</v>
      </c>
    </row>
    <row r="39" spans="1:10" ht="12.95" customHeight="1">
      <c r="A39" s="6" t="s">
        <v>50</v>
      </c>
      <c r="B39" s="3" t="s">
        <v>51</v>
      </c>
      <c r="E39" s="9" t="s">
        <v>52</v>
      </c>
      <c r="I39" s="275" t="s">
        <v>53</v>
      </c>
    </row>
    <row r="40" spans="1:10" ht="12.95" customHeight="1">
      <c r="B40" s="3" t="s">
        <v>81</v>
      </c>
      <c r="E40" s="9" t="s">
        <v>54</v>
      </c>
      <c r="I40" s="275" t="s">
        <v>54</v>
      </c>
    </row>
    <row r="41" spans="1:10" ht="12.95" customHeight="1">
      <c r="B41" s="3" t="s">
        <v>83</v>
      </c>
      <c r="E41" s="10">
        <v>0.1</v>
      </c>
      <c r="I41" s="276">
        <f>IF(J38&gt;200000,IF(J38&lt;500000, (J38-200000)*0.1, 30000), IF(J38&gt;500000,30000,0))</f>
        <v>0</v>
      </c>
    </row>
    <row r="42" spans="1:10" ht="12.95" customHeight="1">
      <c r="B42" s="3" t="s">
        <v>82</v>
      </c>
      <c r="E42" s="10">
        <v>0.2</v>
      </c>
      <c r="I42" s="268">
        <f>IF(J38&gt;500000,IF(J38&lt;1000000, (J38-500000)*0.2, 100000), IF(J38&gt;1000000, 100000,0))</f>
        <v>0</v>
      </c>
    </row>
    <row r="43" spans="1:10" ht="12.95" customHeight="1">
      <c r="B43" s="3" t="s">
        <v>84</v>
      </c>
      <c r="E43" s="10">
        <v>0.3</v>
      </c>
      <c r="I43" s="268">
        <f>IF(0&lt;J38-1000000,(J38-1000000)*0.3,0)</f>
        <v>0</v>
      </c>
    </row>
    <row r="44" spans="1:10" ht="12.95" customHeight="1">
      <c r="B44" s="3" t="s">
        <v>55</v>
      </c>
      <c r="I44" s="268"/>
    </row>
    <row r="45" spans="1:10" ht="12.95" customHeight="1">
      <c r="B45" s="2" t="s">
        <v>56</v>
      </c>
      <c r="F45" s="2" t="s">
        <v>57</v>
      </c>
      <c r="I45" s="276">
        <f>I41+I42+I43</f>
        <v>0</v>
      </c>
      <c r="J45" s="276">
        <f>I45</f>
        <v>0</v>
      </c>
    </row>
    <row r="46" spans="1:10" ht="12.95" customHeight="1">
      <c r="A46" s="6" t="s">
        <v>58</v>
      </c>
      <c r="B46" s="2" t="s">
        <v>59</v>
      </c>
      <c r="J46" s="276">
        <f>J45*3/100</f>
        <v>0</v>
      </c>
    </row>
    <row r="47" spans="1:10" ht="12.95" customHeight="1">
      <c r="A47" s="6" t="s">
        <v>60</v>
      </c>
      <c r="B47" s="2" t="s">
        <v>61</v>
      </c>
      <c r="J47" s="276">
        <f>J45+J46</f>
        <v>0</v>
      </c>
    </row>
    <row r="48" spans="1:10" ht="12.95" customHeight="1">
      <c r="A48" s="6" t="s">
        <v>62</v>
      </c>
      <c r="B48" s="2" t="s">
        <v>63</v>
      </c>
      <c r="J48" s="268">
        <v>0</v>
      </c>
    </row>
    <row r="49" spans="1:10" ht="12.95" customHeight="1">
      <c r="A49" s="6" t="s">
        <v>64</v>
      </c>
      <c r="B49" s="2" t="s">
        <v>86</v>
      </c>
      <c r="J49" s="276">
        <f>J47-J48</f>
        <v>0</v>
      </c>
    </row>
    <row r="50" spans="1:10" ht="12.95" customHeight="1">
      <c r="F50" s="6" t="s">
        <v>65</v>
      </c>
    </row>
    <row r="51" spans="1:10" ht="12.95" customHeight="1">
      <c r="A51" s="2" t="s">
        <v>66</v>
      </c>
    </row>
    <row r="52" spans="1:10" ht="12.95" customHeight="1">
      <c r="A52" s="2" t="s">
        <v>67</v>
      </c>
    </row>
    <row r="53" spans="1:10" ht="12.95" customHeight="1">
      <c r="A53" s="2"/>
    </row>
    <row r="54" spans="1:10" ht="12.95" customHeight="1">
      <c r="A54" s="8" t="s">
        <v>68</v>
      </c>
      <c r="B54" s="16"/>
      <c r="C54" s="16"/>
    </row>
    <row r="55" spans="1:10" ht="12.95" customHeight="1">
      <c r="A55" s="8" t="s">
        <v>70</v>
      </c>
      <c r="D55" s="345" t="s">
        <v>71</v>
      </c>
      <c r="E55" s="345"/>
      <c r="F55" t="s">
        <v>69</v>
      </c>
      <c r="I55" s="345" t="s">
        <v>71</v>
      </c>
      <c r="J55" s="345"/>
    </row>
    <row r="56" spans="1:10" ht="12.95" customHeight="1">
      <c r="D56" s="346" t="s">
        <v>73</v>
      </c>
      <c r="E56" s="346"/>
      <c r="F56" s="3" t="s">
        <v>74</v>
      </c>
      <c r="I56" s="346" t="s">
        <v>72</v>
      </c>
      <c r="J56" s="346"/>
    </row>
    <row r="57" spans="1:10" ht="12.95" customHeight="1"/>
    <row r="58" spans="1:10">
      <c r="A58" s="14" t="s">
        <v>87</v>
      </c>
      <c r="B58" s="15"/>
      <c r="C58" s="15"/>
    </row>
  </sheetData>
  <mergeCells count="6">
    <mergeCell ref="A1:J1"/>
    <mergeCell ref="B37:E37"/>
    <mergeCell ref="I56:J56"/>
    <mergeCell ref="I55:J55"/>
    <mergeCell ref="D55:E55"/>
    <mergeCell ref="D56:E56"/>
  </mergeCells>
  <pageMargins left="0.7" right="0.7" top="0.75" bottom="0.75" header="0.3" footer="0.3"/>
  <pageSetup paperSize="9" orientation="portrait" horizontalDpi="4294967293" vertic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J88"/>
  <sheetViews>
    <sheetView workbookViewId="0">
      <selection activeCell="M17" sqref="M17"/>
    </sheetView>
  </sheetViews>
  <sheetFormatPr defaultRowHeight="15"/>
  <cols>
    <col min="4" max="4" width="5.42578125" customWidth="1"/>
    <col min="6" max="6" width="11.85546875" customWidth="1"/>
    <col min="8" max="8" width="11.140625" customWidth="1"/>
  </cols>
  <sheetData>
    <row r="1" spans="1:10" ht="15.75">
      <c r="A1" s="347" t="s">
        <v>165</v>
      </c>
      <c r="B1" s="347"/>
      <c r="C1" s="347"/>
      <c r="D1" s="347"/>
      <c r="E1" s="347"/>
      <c r="F1" s="347"/>
      <c r="G1" s="347"/>
      <c r="H1" s="347"/>
      <c r="I1" s="348"/>
      <c r="J1" s="348"/>
    </row>
    <row r="2" spans="1:10">
      <c r="A2" s="349" t="s">
        <v>166</v>
      </c>
      <c r="B2" s="349"/>
      <c r="C2" s="349"/>
      <c r="D2" s="349"/>
      <c r="E2" s="349"/>
      <c r="F2" s="349"/>
      <c r="G2" s="349"/>
      <c r="H2" s="349"/>
      <c r="I2" s="350"/>
      <c r="J2" s="350"/>
    </row>
    <row r="3" spans="1:10">
      <c r="A3" s="351" t="s">
        <v>167</v>
      </c>
      <c r="B3" s="351"/>
      <c r="C3" s="351"/>
      <c r="D3" s="351"/>
      <c r="E3" s="351"/>
      <c r="F3" s="351"/>
      <c r="G3" s="351"/>
      <c r="H3" s="351"/>
      <c r="I3" s="352"/>
      <c r="J3" s="352"/>
    </row>
    <row r="4" spans="1:10">
      <c r="A4" s="353" t="s">
        <v>168</v>
      </c>
      <c r="B4" s="354"/>
      <c r="C4" s="354"/>
      <c r="D4" s="355"/>
      <c r="E4" s="355"/>
      <c r="F4" s="356"/>
      <c r="G4" s="357" t="s">
        <v>169</v>
      </c>
      <c r="H4" s="358"/>
      <c r="I4" s="359"/>
      <c r="J4" s="360"/>
    </row>
    <row r="5" spans="1:10" ht="20.25" customHeight="1">
      <c r="A5" s="361" t="str">
        <f>Intro!K9</f>
        <v xml:space="preserve">Ved Parkash </v>
      </c>
      <c r="B5" s="362"/>
      <c r="C5" s="362"/>
      <c r="D5" s="362" t="str">
        <f>Intro!K10</f>
        <v>Principal</v>
      </c>
      <c r="E5" s="362"/>
      <c r="F5" s="363"/>
      <c r="G5" s="367" t="str">
        <f>Intro!K4</f>
        <v>Ramesh Kumar</v>
      </c>
      <c r="H5" s="368"/>
      <c r="I5" s="368" t="str">
        <f>Intro!K5</f>
        <v>Maths Master</v>
      </c>
      <c r="J5" s="369"/>
    </row>
    <row r="6" spans="1:10">
      <c r="A6" s="364" t="str">
        <f>Intro!K7</f>
        <v>GSSS Bhattu Kalan (Fatehabad)</v>
      </c>
      <c r="B6" s="365"/>
      <c r="C6" s="365"/>
      <c r="D6" s="365"/>
      <c r="E6" s="365"/>
      <c r="F6" s="366"/>
      <c r="G6" s="370" t="str">
        <f>Intro!K7</f>
        <v>GSSS Bhattu Kalan (Fatehabad)</v>
      </c>
      <c r="H6" s="371"/>
      <c r="I6" s="371"/>
      <c r="J6" s="372"/>
    </row>
    <row r="7" spans="1:10">
      <c r="A7" s="390" t="s">
        <v>170</v>
      </c>
      <c r="B7" s="391"/>
      <c r="C7" s="391"/>
      <c r="D7" s="392"/>
      <c r="E7" s="393" t="s">
        <v>171</v>
      </c>
      <c r="F7" s="393"/>
      <c r="G7" s="357" t="s">
        <v>172</v>
      </c>
      <c r="H7" s="358"/>
      <c r="I7" s="359"/>
      <c r="J7" s="360"/>
    </row>
    <row r="8" spans="1:10">
      <c r="A8" s="394">
        <f>Intro!K11</f>
        <v>0</v>
      </c>
      <c r="B8" s="395"/>
      <c r="C8" s="395"/>
      <c r="D8" s="396"/>
      <c r="E8" s="397" t="str">
        <f>Intro!K12</f>
        <v>RTKG06550P</v>
      </c>
      <c r="F8" s="397"/>
      <c r="G8" s="398" t="str">
        <f>Intro!K8</f>
        <v>ABCDE1234K</v>
      </c>
      <c r="H8" s="399"/>
      <c r="I8" s="399"/>
      <c r="J8" s="400"/>
    </row>
    <row r="9" spans="1:10">
      <c r="A9" s="403" t="s">
        <v>173</v>
      </c>
      <c r="B9" s="404"/>
      <c r="C9" s="404"/>
      <c r="D9" s="405"/>
      <c r="E9" s="405"/>
      <c r="F9" s="406"/>
      <c r="G9" s="409" t="s">
        <v>174</v>
      </c>
      <c r="H9" s="410"/>
      <c r="I9" s="373" t="s">
        <v>175</v>
      </c>
      <c r="J9" s="374"/>
    </row>
    <row r="10" spans="1:10" ht="19.5" customHeight="1">
      <c r="A10" s="407"/>
      <c r="B10" s="352"/>
      <c r="C10" s="352"/>
      <c r="D10" s="352"/>
      <c r="E10" s="352"/>
      <c r="F10" s="408"/>
      <c r="G10" s="377" t="s">
        <v>267</v>
      </c>
      <c r="H10" s="378"/>
      <c r="I10" s="375"/>
      <c r="J10" s="376"/>
    </row>
    <row r="11" spans="1:10">
      <c r="A11" s="379" t="s">
        <v>176</v>
      </c>
      <c r="B11" s="380"/>
      <c r="C11" s="380"/>
      <c r="D11" s="380"/>
      <c r="E11" s="380" t="s">
        <v>177</v>
      </c>
      <c r="F11" s="381"/>
      <c r="G11" s="135" t="s">
        <v>178</v>
      </c>
      <c r="H11" s="135" t="s">
        <v>179</v>
      </c>
      <c r="I11" s="382" t="s">
        <v>266</v>
      </c>
      <c r="J11" s="383"/>
    </row>
    <row r="12" spans="1:10">
      <c r="A12" s="386" t="s">
        <v>180</v>
      </c>
      <c r="B12" s="386"/>
      <c r="C12" s="386"/>
      <c r="D12" s="386"/>
      <c r="E12" s="387"/>
      <c r="F12" s="387"/>
      <c r="G12" s="388">
        <v>41000</v>
      </c>
      <c r="H12" s="388">
        <v>41346</v>
      </c>
      <c r="I12" s="384"/>
      <c r="J12" s="385"/>
    </row>
    <row r="13" spans="1:10">
      <c r="A13" s="386" t="s">
        <v>181</v>
      </c>
      <c r="B13" s="386"/>
      <c r="C13" s="386"/>
      <c r="D13" s="386"/>
      <c r="E13" s="387"/>
      <c r="F13" s="387"/>
      <c r="G13" s="388"/>
      <c r="H13" s="388"/>
      <c r="I13" s="384"/>
      <c r="J13" s="385"/>
    </row>
    <row r="14" spans="1:10">
      <c r="A14" s="386" t="s">
        <v>182</v>
      </c>
      <c r="B14" s="386"/>
      <c r="C14" s="386"/>
      <c r="D14" s="386"/>
      <c r="E14" s="387"/>
      <c r="F14" s="387"/>
      <c r="G14" s="388"/>
      <c r="H14" s="388"/>
      <c r="I14" s="384"/>
      <c r="J14" s="385"/>
    </row>
    <row r="15" spans="1:10">
      <c r="A15" s="401" t="s">
        <v>183</v>
      </c>
      <c r="B15" s="386"/>
      <c r="C15" s="386"/>
      <c r="D15" s="386"/>
      <c r="E15" s="402"/>
      <c r="F15" s="387"/>
      <c r="G15" s="389"/>
      <c r="H15" s="389"/>
      <c r="I15" s="375"/>
      <c r="J15" s="376"/>
    </row>
    <row r="16" spans="1:10">
      <c r="A16" s="353" t="s">
        <v>184</v>
      </c>
      <c r="B16" s="354"/>
      <c r="C16" s="354"/>
      <c r="D16" s="354"/>
      <c r="E16" s="354"/>
      <c r="F16" s="354"/>
      <c r="G16" s="354"/>
      <c r="H16" s="354"/>
      <c r="I16" s="420"/>
      <c r="J16" s="421"/>
    </row>
    <row r="17" spans="1:10" ht="25.5">
      <c r="A17" s="187">
        <v>1</v>
      </c>
      <c r="B17" s="422" t="s">
        <v>185</v>
      </c>
      <c r="C17" s="422"/>
      <c r="D17" s="422"/>
      <c r="E17" s="422"/>
      <c r="F17" s="423"/>
      <c r="G17" s="136" t="s">
        <v>186</v>
      </c>
      <c r="H17" s="137" t="s">
        <v>186</v>
      </c>
      <c r="I17" s="424" t="s">
        <v>186</v>
      </c>
      <c r="J17" s="425"/>
    </row>
    <row r="18" spans="1:10" ht="34.5" customHeight="1">
      <c r="A18" s="138"/>
      <c r="B18" s="139" t="s">
        <v>187</v>
      </c>
      <c r="C18" s="411" t="s">
        <v>188</v>
      </c>
      <c r="D18" s="412"/>
      <c r="E18" s="412"/>
      <c r="F18" s="412"/>
      <c r="G18" s="140">
        <f>Tax!J4</f>
        <v>399870</v>
      </c>
      <c r="H18" s="141"/>
      <c r="I18" s="413"/>
      <c r="J18" s="414"/>
    </row>
    <row r="19" spans="1:10" ht="27" customHeight="1">
      <c r="A19" s="138"/>
      <c r="B19" s="139" t="s">
        <v>189</v>
      </c>
      <c r="C19" s="411" t="s">
        <v>190</v>
      </c>
      <c r="D19" s="412"/>
      <c r="E19" s="412"/>
      <c r="F19" s="412"/>
      <c r="G19" s="278">
        <v>0</v>
      </c>
      <c r="H19" s="141"/>
      <c r="I19" s="413"/>
      <c r="J19" s="414"/>
    </row>
    <row r="20" spans="1:10" ht="42" customHeight="1">
      <c r="A20" s="138"/>
      <c r="B20" s="139" t="s">
        <v>191</v>
      </c>
      <c r="C20" s="411" t="s">
        <v>192</v>
      </c>
      <c r="D20" s="412"/>
      <c r="E20" s="412"/>
      <c r="F20" s="412"/>
      <c r="G20" s="278">
        <v>0</v>
      </c>
      <c r="H20" s="141"/>
      <c r="I20" s="413"/>
      <c r="J20" s="414"/>
    </row>
    <row r="21" spans="1:10" ht="15.75">
      <c r="A21" s="138"/>
      <c r="B21" s="139" t="s">
        <v>193</v>
      </c>
      <c r="C21" s="411" t="s">
        <v>57</v>
      </c>
      <c r="D21" s="411"/>
      <c r="E21" s="411"/>
      <c r="F21" s="142"/>
      <c r="G21" s="143"/>
      <c r="H21" s="144">
        <f>(G18+G19+G20)</f>
        <v>399870</v>
      </c>
      <c r="I21" s="145"/>
      <c r="J21" s="146"/>
    </row>
    <row r="22" spans="1:10" ht="15.75">
      <c r="A22" s="184">
        <v>2</v>
      </c>
      <c r="B22" s="415" t="s">
        <v>194</v>
      </c>
      <c r="C22" s="415"/>
      <c r="D22" s="415"/>
      <c r="E22" s="415"/>
      <c r="F22" s="416"/>
      <c r="G22" s="147"/>
      <c r="H22" s="148"/>
      <c r="I22" s="149"/>
      <c r="J22" s="150"/>
    </row>
    <row r="23" spans="1:10" ht="15.75">
      <c r="A23" s="231"/>
      <c r="B23" s="417" t="s">
        <v>195</v>
      </c>
      <c r="C23" s="418"/>
      <c r="D23" s="419"/>
      <c r="E23" s="417" t="s">
        <v>2</v>
      </c>
      <c r="F23" s="418"/>
      <c r="G23" s="147"/>
      <c r="H23" s="148"/>
      <c r="I23" s="149"/>
      <c r="J23" s="150"/>
    </row>
    <row r="24" spans="1:10" ht="15.75">
      <c r="A24" s="231"/>
      <c r="B24" s="433" t="s">
        <v>196</v>
      </c>
      <c r="C24" s="434"/>
      <c r="D24" s="434"/>
      <c r="E24" s="410"/>
      <c r="F24" s="151">
        <f>Tax!G8</f>
        <v>19760</v>
      </c>
      <c r="G24" s="147"/>
      <c r="H24" s="144"/>
      <c r="I24" s="149"/>
      <c r="J24" s="150"/>
    </row>
    <row r="25" spans="1:10" ht="15.75" customHeight="1">
      <c r="A25" s="191"/>
      <c r="B25" s="433" t="s">
        <v>275</v>
      </c>
      <c r="C25" s="439"/>
      <c r="D25" s="439"/>
      <c r="E25" s="440"/>
      <c r="F25" s="152">
        <f>Tax!G7</f>
        <v>45</v>
      </c>
      <c r="G25" s="147"/>
      <c r="H25" s="144"/>
      <c r="I25" s="149"/>
      <c r="J25" s="150"/>
    </row>
    <row r="26" spans="1:10" ht="15.75">
      <c r="A26" s="191"/>
      <c r="B26" s="433" t="s">
        <v>197</v>
      </c>
      <c r="C26" s="435"/>
      <c r="D26" s="435"/>
      <c r="E26" s="436"/>
      <c r="F26" s="152">
        <f>Tax!G9</f>
        <v>30</v>
      </c>
      <c r="G26" s="147"/>
      <c r="H26" s="144">
        <f>(F24+F25+F26)</f>
        <v>19835</v>
      </c>
      <c r="I26" s="149"/>
      <c r="J26" s="150"/>
    </row>
    <row r="27" spans="1:10" ht="15.75">
      <c r="A27" s="191">
        <v>3</v>
      </c>
      <c r="B27" s="411" t="s">
        <v>198</v>
      </c>
      <c r="C27" s="411"/>
      <c r="D27" s="411"/>
      <c r="E27" s="411"/>
      <c r="F27" s="437"/>
      <c r="G27" s="153" t="s">
        <v>2</v>
      </c>
      <c r="H27" s="144">
        <f>(H21-H26)</f>
        <v>380035</v>
      </c>
      <c r="I27" s="145"/>
      <c r="J27" s="150"/>
    </row>
    <row r="28" spans="1:10" ht="15.75">
      <c r="A28" s="191">
        <v>4</v>
      </c>
      <c r="B28" s="411" t="s">
        <v>199</v>
      </c>
      <c r="C28" s="411"/>
      <c r="D28" s="411"/>
      <c r="E28" s="411"/>
      <c r="F28" s="141"/>
      <c r="G28" s="154"/>
      <c r="H28" s="155"/>
      <c r="I28" s="149"/>
      <c r="J28" s="150"/>
    </row>
    <row r="29" spans="1:10" ht="27.75" customHeight="1">
      <c r="A29" s="138"/>
      <c r="B29" s="156" t="s">
        <v>187</v>
      </c>
      <c r="C29" s="411" t="s">
        <v>200</v>
      </c>
      <c r="D29" s="437"/>
      <c r="E29" s="437"/>
      <c r="F29" s="157">
        <f>Tax!J15</f>
        <v>15000</v>
      </c>
      <c r="G29" s="158"/>
      <c r="H29" s="155"/>
      <c r="I29" s="149"/>
      <c r="J29" s="150"/>
    </row>
    <row r="30" spans="1:10" ht="15.75">
      <c r="A30" s="138"/>
      <c r="B30" s="156" t="s">
        <v>201</v>
      </c>
      <c r="C30" s="411" t="s">
        <v>202</v>
      </c>
      <c r="D30" s="438"/>
      <c r="E30" s="438"/>
      <c r="F30" s="279">
        <v>0</v>
      </c>
      <c r="G30" s="147"/>
      <c r="H30" s="155"/>
      <c r="I30" s="149"/>
      <c r="J30" s="150"/>
    </row>
    <row r="31" spans="1:10" ht="15.75">
      <c r="A31" s="191">
        <v>5</v>
      </c>
      <c r="B31" s="411" t="s">
        <v>203</v>
      </c>
      <c r="C31" s="426"/>
      <c r="D31" s="426"/>
      <c r="E31" s="426"/>
      <c r="F31" s="159"/>
      <c r="G31" s="140">
        <f>(F29+F30)</f>
        <v>15000</v>
      </c>
      <c r="H31" s="160"/>
      <c r="I31" s="149"/>
      <c r="J31" s="150"/>
    </row>
    <row r="32" spans="1:10" ht="23.25" customHeight="1">
      <c r="A32" s="191">
        <v>6</v>
      </c>
      <c r="B32" s="411" t="s">
        <v>204</v>
      </c>
      <c r="C32" s="411"/>
      <c r="D32" s="411"/>
      <c r="E32" s="411"/>
      <c r="F32" s="412"/>
      <c r="G32" s="147"/>
      <c r="H32" s="161">
        <f>(H27-G31)</f>
        <v>365035</v>
      </c>
      <c r="I32" s="145"/>
      <c r="J32" s="150"/>
    </row>
    <row r="33" spans="1:10" ht="15.75">
      <c r="A33" s="184">
        <v>7</v>
      </c>
      <c r="B33" s="411" t="s">
        <v>205</v>
      </c>
      <c r="C33" s="411"/>
      <c r="D33" s="411"/>
      <c r="E33" s="411"/>
      <c r="F33" s="426"/>
      <c r="G33" s="147"/>
      <c r="H33" s="162"/>
      <c r="I33" s="149"/>
      <c r="J33" s="150"/>
    </row>
    <row r="34" spans="1:10" ht="15.75">
      <c r="A34" s="232"/>
      <c r="B34" s="427" t="s">
        <v>206</v>
      </c>
      <c r="C34" s="427"/>
      <c r="D34" s="427"/>
      <c r="E34" s="427"/>
      <c r="F34" s="428"/>
      <c r="G34" s="163" t="s">
        <v>2</v>
      </c>
      <c r="H34" s="164">
        <f>Tax!J17</f>
        <v>5236</v>
      </c>
      <c r="I34" s="165"/>
      <c r="J34" s="150"/>
    </row>
    <row r="35" spans="1:10" ht="15.75">
      <c r="A35" s="191">
        <v>8</v>
      </c>
      <c r="B35" s="429" t="s">
        <v>207</v>
      </c>
      <c r="C35" s="429"/>
      <c r="D35" s="429"/>
      <c r="E35" s="429"/>
      <c r="F35" s="430"/>
      <c r="G35" s="147"/>
      <c r="H35" s="153" t="s">
        <v>2</v>
      </c>
      <c r="I35" s="166">
        <f>(H32+H34)</f>
        <v>370271</v>
      </c>
      <c r="J35" s="150"/>
    </row>
    <row r="36" spans="1:10" ht="15.75">
      <c r="A36" s="184">
        <v>9</v>
      </c>
      <c r="B36" s="431" t="s">
        <v>208</v>
      </c>
      <c r="C36" s="431"/>
      <c r="D36" s="431"/>
      <c r="E36" s="431"/>
      <c r="F36" s="432"/>
      <c r="G36" s="167"/>
      <c r="H36" s="168"/>
      <c r="I36" s="169"/>
      <c r="J36" s="170"/>
    </row>
    <row r="37" spans="1:10" ht="24">
      <c r="A37" s="138" t="s">
        <v>106</v>
      </c>
      <c r="B37" s="441" t="s">
        <v>209</v>
      </c>
      <c r="C37" s="438"/>
      <c r="D37" s="438"/>
      <c r="E37" s="438"/>
      <c r="F37" s="438"/>
      <c r="G37" s="147"/>
      <c r="H37" s="171" t="s">
        <v>210</v>
      </c>
      <c r="I37" s="448" t="s">
        <v>211</v>
      </c>
      <c r="J37" s="450"/>
    </row>
    <row r="38" spans="1:10" ht="15.75">
      <c r="A38" s="138"/>
      <c r="B38" s="451" t="s">
        <v>212</v>
      </c>
      <c r="C38" s="451"/>
      <c r="D38" s="451"/>
      <c r="E38" s="451"/>
      <c r="F38" s="172" t="s">
        <v>2</v>
      </c>
      <c r="G38" s="164">
        <f>Intro!K27</f>
        <v>33500</v>
      </c>
      <c r="H38" s="173"/>
      <c r="I38" s="442"/>
      <c r="J38" s="414"/>
    </row>
    <row r="39" spans="1:10" ht="15.75">
      <c r="A39" s="138"/>
      <c r="B39" s="429" t="s">
        <v>213</v>
      </c>
      <c r="C39" s="452"/>
      <c r="D39" s="452"/>
      <c r="E39" s="452"/>
      <c r="F39" s="172" t="s">
        <v>2</v>
      </c>
      <c r="G39" s="164">
        <f>Intro!K28</f>
        <v>360</v>
      </c>
      <c r="H39" s="173"/>
      <c r="I39" s="442"/>
      <c r="J39" s="414"/>
    </row>
    <row r="40" spans="1:10" ht="15.75">
      <c r="A40" s="138"/>
      <c r="B40" s="441" t="s">
        <v>214</v>
      </c>
      <c r="C40" s="438"/>
      <c r="D40" s="438"/>
      <c r="E40" s="438"/>
      <c r="F40" s="172" t="s">
        <v>2</v>
      </c>
      <c r="G40" s="164">
        <f>(Intro!K29+Intro!K30+Intro!K32+Intro!K33+Intro!K34+Intro!K35+Intro!K36+Form16!K37)</f>
        <v>130789</v>
      </c>
      <c r="H40" s="173"/>
      <c r="I40" s="442"/>
      <c r="J40" s="414"/>
    </row>
    <row r="41" spans="1:10">
      <c r="A41" s="138"/>
      <c r="B41" s="441" t="s">
        <v>215</v>
      </c>
      <c r="C41" s="443"/>
      <c r="D41" s="438"/>
      <c r="E41" s="438"/>
      <c r="F41" s="172" t="s">
        <v>2</v>
      </c>
      <c r="G41" s="164">
        <f>Intro!K31</f>
        <v>451</v>
      </c>
      <c r="H41" s="174">
        <f>Tax!I31</f>
        <v>171100</v>
      </c>
      <c r="I41" s="444">
        <f>Tax!J31</f>
        <v>100000</v>
      </c>
      <c r="J41" s="445"/>
    </row>
    <row r="42" spans="1:10" ht="25.5">
      <c r="A42" s="233" t="s">
        <v>110</v>
      </c>
      <c r="B42" s="446" t="s">
        <v>216</v>
      </c>
      <c r="C42" s="447"/>
      <c r="D42" s="447"/>
      <c r="E42" s="447"/>
      <c r="F42" s="447"/>
      <c r="G42" s="175" t="s">
        <v>210</v>
      </c>
      <c r="H42" s="171" t="s">
        <v>217</v>
      </c>
      <c r="I42" s="448" t="s">
        <v>211</v>
      </c>
      <c r="J42" s="449"/>
    </row>
    <row r="43" spans="1:10" ht="15.75">
      <c r="A43" s="234"/>
      <c r="B43" s="176" t="s">
        <v>218</v>
      </c>
      <c r="C43" s="176" t="s">
        <v>219</v>
      </c>
      <c r="D43" s="176"/>
      <c r="E43" s="177" t="s">
        <v>220</v>
      </c>
      <c r="F43" s="178" t="s">
        <v>2</v>
      </c>
      <c r="G43" s="179">
        <v>0</v>
      </c>
      <c r="H43" s="180">
        <v>0</v>
      </c>
      <c r="I43" s="464"/>
      <c r="J43" s="414"/>
    </row>
    <row r="44" spans="1:10" ht="15.75">
      <c r="A44" s="234"/>
      <c r="B44" s="176" t="s">
        <v>201</v>
      </c>
      <c r="C44" s="176" t="s">
        <v>219</v>
      </c>
      <c r="D44" s="176"/>
      <c r="E44" s="177" t="s">
        <v>221</v>
      </c>
      <c r="F44" s="178" t="s">
        <v>2</v>
      </c>
      <c r="G44" s="179">
        <v>0</v>
      </c>
      <c r="H44" s="180">
        <v>0</v>
      </c>
      <c r="I44" s="464"/>
      <c r="J44" s="414"/>
    </row>
    <row r="45" spans="1:10" ht="15.75">
      <c r="A45" s="234"/>
      <c r="B45" s="176" t="s">
        <v>222</v>
      </c>
      <c r="C45" s="176" t="s">
        <v>219</v>
      </c>
      <c r="D45" s="176"/>
      <c r="E45" s="177" t="s">
        <v>223</v>
      </c>
      <c r="F45" s="178" t="s">
        <v>2</v>
      </c>
      <c r="G45" s="179">
        <v>0</v>
      </c>
      <c r="H45" s="180">
        <v>0</v>
      </c>
      <c r="I45" s="464"/>
      <c r="J45" s="414"/>
    </row>
    <row r="46" spans="1:10" ht="15.75">
      <c r="A46" s="234"/>
      <c r="B46" s="176" t="s">
        <v>193</v>
      </c>
      <c r="C46" s="176" t="s">
        <v>219</v>
      </c>
      <c r="D46" s="176"/>
      <c r="E46" s="177" t="s">
        <v>224</v>
      </c>
      <c r="F46" s="178" t="s">
        <v>2</v>
      </c>
      <c r="G46" s="179">
        <v>0</v>
      </c>
      <c r="H46" s="180">
        <v>0</v>
      </c>
      <c r="I46" s="464"/>
      <c r="J46" s="414"/>
    </row>
    <row r="47" spans="1:10" ht="15.75">
      <c r="A47" s="138"/>
      <c r="B47" s="156" t="s">
        <v>225</v>
      </c>
      <c r="C47" s="176" t="s">
        <v>219</v>
      </c>
      <c r="D47" s="181"/>
      <c r="E47" s="182" t="s">
        <v>226</v>
      </c>
      <c r="F47" s="178" t="s">
        <v>2</v>
      </c>
      <c r="G47" s="179">
        <v>0</v>
      </c>
      <c r="H47" s="180">
        <v>0</v>
      </c>
      <c r="I47" s="465"/>
      <c r="J47" s="466"/>
    </row>
    <row r="48" spans="1:10" ht="15.75">
      <c r="A48" s="138"/>
      <c r="B48" s="156" t="s">
        <v>227</v>
      </c>
      <c r="C48" s="176" t="s">
        <v>219</v>
      </c>
      <c r="D48" s="181"/>
      <c r="E48" s="182" t="s">
        <v>228</v>
      </c>
      <c r="F48" s="178" t="s">
        <v>2</v>
      </c>
      <c r="G48" s="179">
        <v>0</v>
      </c>
      <c r="H48" s="180">
        <v>0</v>
      </c>
      <c r="I48" s="465"/>
      <c r="J48" s="454"/>
    </row>
    <row r="49" spans="1:10" ht="15.75">
      <c r="A49" s="138"/>
      <c r="B49" s="156" t="s">
        <v>229</v>
      </c>
      <c r="C49" s="176" t="s">
        <v>219</v>
      </c>
      <c r="D49" s="181"/>
      <c r="E49" s="182" t="s">
        <v>230</v>
      </c>
      <c r="F49" s="178" t="s">
        <v>2</v>
      </c>
      <c r="G49" s="179">
        <v>0</v>
      </c>
      <c r="H49" s="183">
        <v>0</v>
      </c>
      <c r="I49" s="453"/>
      <c r="J49" s="454"/>
    </row>
    <row r="50" spans="1:10">
      <c r="A50" s="184">
        <v>10</v>
      </c>
      <c r="B50" s="455" t="s">
        <v>231</v>
      </c>
      <c r="C50" s="456"/>
      <c r="D50" s="456"/>
      <c r="E50" s="456"/>
      <c r="F50" s="456"/>
      <c r="G50" s="185"/>
      <c r="H50" s="186"/>
      <c r="I50" s="444">
        <v>60000</v>
      </c>
      <c r="J50" s="457"/>
    </row>
    <row r="51" spans="1:10">
      <c r="A51" s="187">
        <v>11</v>
      </c>
      <c r="B51" s="458" t="s">
        <v>232</v>
      </c>
      <c r="C51" s="459"/>
      <c r="D51" s="459"/>
      <c r="E51" s="459"/>
      <c r="F51" s="188"/>
      <c r="G51" s="189"/>
      <c r="H51" s="190"/>
      <c r="I51" s="460">
        <v>236200</v>
      </c>
      <c r="J51" s="461"/>
    </row>
    <row r="52" spans="1:10">
      <c r="A52" s="191">
        <v>12</v>
      </c>
      <c r="B52" s="441" t="s">
        <v>233</v>
      </c>
      <c r="C52" s="443"/>
      <c r="D52" s="443"/>
      <c r="E52" s="443"/>
      <c r="F52" s="192"/>
      <c r="G52" s="173"/>
      <c r="H52" s="153"/>
      <c r="I52" s="462">
        <v>7572</v>
      </c>
      <c r="J52" s="463"/>
    </row>
    <row r="53" spans="1:10">
      <c r="A53" s="138">
        <v>13</v>
      </c>
      <c r="B53" s="441" t="s">
        <v>234</v>
      </c>
      <c r="C53" s="437"/>
      <c r="D53" s="437"/>
      <c r="E53" s="437"/>
      <c r="F53" s="172"/>
      <c r="G53" s="173"/>
      <c r="H53" s="158"/>
      <c r="I53" s="472">
        <v>0</v>
      </c>
      <c r="J53" s="463"/>
    </row>
    <row r="54" spans="1:10">
      <c r="A54" s="191">
        <v>14</v>
      </c>
      <c r="B54" s="441" t="s">
        <v>235</v>
      </c>
      <c r="C54" s="412"/>
      <c r="D54" s="412"/>
      <c r="E54" s="412"/>
      <c r="F54" s="412"/>
      <c r="G54" s="173"/>
      <c r="H54" s="193"/>
      <c r="I54" s="472">
        <v>227</v>
      </c>
      <c r="J54" s="463"/>
    </row>
    <row r="55" spans="1:10">
      <c r="A55" s="191">
        <v>15</v>
      </c>
      <c r="B55" s="441" t="s">
        <v>236</v>
      </c>
      <c r="C55" s="467"/>
      <c r="D55" s="467"/>
      <c r="E55" s="467"/>
      <c r="F55" s="192"/>
      <c r="G55" s="173"/>
      <c r="H55" s="153"/>
      <c r="I55" s="472">
        <v>7799</v>
      </c>
      <c r="J55" s="463"/>
    </row>
    <row r="56" spans="1:10">
      <c r="A56" s="191">
        <v>16</v>
      </c>
      <c r="B56" s="441" t="s">
        <v>237</v>
      </c>
      <c r="C56" s="467"/>
      <c r="D56" s="467"/>
      <c r="E56" s="467"/>
      <c r="F56" s="192"/>
      <c r="G56" s="173"/>
      <c r="H56" s="194"/>
      <c r="I56" s="468">
        <v>0</v>
      </c>
      <c r="J56" s="463"/>
    </row>
    <row r="57" spans="1:10">
      <c r="A57" s="191">
        <v>17</v>
      </c>
      <c r="B57" s="441" t="s">
        <v>238</v>
      </c>
      <c r="C57" s="467"/>
      <c r="D57" s="467"/>
      <c r="E57" s="467"/>
      <c r="F57" s="192"/>
      <c r="G57" s="173"/>
      <c r="H57" s="194"/>
      <c r="I57" s="468">
        <v>7799</v>
      </c>
      <c r="J57" s="463"/>
    </row>
    <row r="58" spans="1:10">
      <c r="A58" s="229">
        <v>18</v>
      </c>
      <c r="B58" s="469" t="s">
        <v>239</v>
      </c>
      <c r="C58" s="467"/>
      <c r="D58" s="467"/>
      <c r="E58" s="467"/>
      <c r="F58" s="195"/>
      <c r="G58" s="173"/>
      <c r="H58" s="196"/>
      <c r="I58" s="470">
        <v>4968</v>
      </c>
      <c r="J58" s="471"/>
    </row>
    <row r="59" spans="1:10" ht="15.75">
      <c r="A59" s="230">
        <v>19</v>
      </c>
      <c r="B59" s="455" t="s">
        <v>240</v>
      </c>
      <c r="C59" s="456"/>
      <c r="D59" s="456"/>
      <c r="E59" s="197">
        <v>0</v>
      </c>
      <c r="F59" s="198" t="s">
        <v>241</v>
      </c>
      <c r="G59" s="199"/>
      <c r="H59" s="199"/>
      <c r="I59" s="474">
        <v>2831</v>
      </c>
      <c r="J59" s="475"/>
    </row>
    <row r="60" spans="1:10">
      <c r="A60" s="476" t="s">
        <v>242</v>
      </c>
      <c r="B60" s="477"/>
      <c r="C60" s="477"/>
      <c r="D60" s="477"/>
      <c r="E60" s="477"/>
      <c r="F60" s="477"/>
      <c r="G60" s="477"/>
      <c r="H60" s="477"/>
      <c r="I60" s="478"/>
      <c r="J60" s="479"/>
    </row>
    <row r="61" spans="1:10" ht="89.25">
      <c r="A61" s="200" t="s">
        <v>243</v>
      </c>
      <c r="B61" s="480" t="s">
        <v>244</v>
      </c>
      <c r="C61" s="480"/>
      <c r="D61" s="200" t="s">
        <v>245</v>
      </c>
      <c r="E61" s="200" t="s">
        <v>246</v>
      </c>
      <c r="F61" s="200" t="s">
        <v>247</v>
      </c>
      <c r="G61" s="200" t="s">
        <v>248</v>
      </c>
      <c r="H61" s="200" t="s">
        <v>249</v>
      </c>
      <c r="I61" s="201" t="s">
        <v>250</v>
      </c>
      <c r="J61" s="202" t="s">
        <v>251</v>
      </c>
    </row>
    <row r="62" spans="1:10">
      <c r="A62" s="203">
        <v>1</v>
      </c>
      <c r="B62" s="481"/>
      <c r="C62" s="482"/>
      <c r="D62" s="204"/>
      <c r="E62" s="205"/>
      <c r="F62" s="206"/>
      <c r="G62" s="204"/>
      <c r="H62" s="205"/>
      <c r="I62" s="207"/>
      <c r="J62" s="205"/>
    </row>
    <row r="63" spans="1:10">
      <c r="A63" s="203">
        <v>2</v>
      </c>
      <c r="B63" s="473"/>
      <c r="C63" s="473"/>
      <c r="D63" s="204"/>
      <c r="E63" s="204"/>
      <c r="F63" s="204"/>
      <c r="G63" s="204"/>
      <c r="H63" s="204"/>
      <c r="I63" s="204"/>
      <c r="J63" s="204"/>
    </row>
    <row r="64" spans="1:10">
      <c r="A64" s="203">
        <v>3</v>
      </c>
      <c r="B64" s="473"/>
      <c r="C64" s="473"/>
      <c r="D64" s="204"/>
      <c r="E64" s="204"/>
      <c r="F64" s="204"/>
      <c r="G64" s="204"/>
      <c r="H64" s="204"/>
      <c r="I64" s="204"/>
      <c r="J64" s="204"/>
    </row>
    <row r="65" spans="1:10">
      <c r="A65" s="203">
        <v>4</v>
      </c>
      <c r="B65" s="473"/>
      <c r="C65" s="473"/>
      <c r="D65" s="204"/>
      <c r="E65" s="204"/>
      <c r="F65" s="204"/>
      <c r="G65" s="204"/>
      <c r="H65" s="204"/>
      <c r="I65" s="204"/>
      <c r="J65" s="204"/>
    </row>
    <row r="66" spans="1:10">
      <c r="A66" s="203">
        <v>5</v>
      </c>
      <c r="B66" s="473"/>
      <c r="C66" s="473"/>
      <c r="D66" s="204"/>
      <c r="E66" s="204"/>
      <c r="F66" s="204"/>
      <c r="G66" s="204"/>
      <c r="H66" s="204"/>
      <c r="I66" s="204"/>
      <c r="J66" s="204"/>
    </row>
    <row r="67" spans="1:10">
      <c r="A67" s="203">
        <v>6</v>
      </c>
      <c r="B67" s="473"/>
      <c r="C67" s="473"/>
      <c r="D67" s="204"/>
      <c r="E67" s="204"/>
      <c r="F67" s="204"/>
      <c r="G67" s="204"/>
      <c r="H67" s="204"/>
      <c r="I67" s="204"/>
      <c r="J67" s="204"/>
    </row>
    <row r="68" spans="1:10">
      <c r="A68" s="203">
        <v>7</v>
      </c>
      <c r="B68" s="473"/>
      <c r="C68" s="473"/>
      <c r="D68" s="204"/>
      <c r="E68" s="204"/>
      <c r="F68" s="204"/>
      <c r="G68" s="204"/>
      <c r="H68" s="204"/>
      <c r="I68" s="204"/>
      <c r="J68" s="204"/>
    </row>
    <row r="69" spans="1:10">
      <c r="A69" s="203">
        <v>8</v>
      </c>
      <c r="B69" s="473"/>
      <c r="C69" s="473"/>
      <c r="D69" s="204"/>
      <c r="E69" s="204"/>
      <c r="F69" s="204"/>
      <c r="G69" s="204"/>
      <c r="H69" s="204"/>
      <c r="I69" s="204"/>
      <c r="J69" s="204"/>
    </row>
    <row r="70" spans="1:10">
      <c r="A70" s="203">
        <v>9</v>
      </c>
      <c r="B70" s="473"/>
      <c r="C70" s="473"/>
      <c r="D70" s="204"/>
      <c r="E70" s="204"/>
      <c r="F70" s="204"/>
      <c r="G70" s="204"/>
      <c r="H70" s="204"/>
      <c r="I70" s="204"/>
      <c r="J70" s="204"/>
    </row>
    <row r="71" spans="1:10">
      <c r="A71" s="203">
        <v>10</v>
      </c>
      <c r="B71" s="473"/>
      <c r="C71" s="473"/>
      <c r="D71" s="204"/>
      <c r="E71" s="204"/>
      <c r="F71" s="204"/>
      <c r="G71" s="204"/>
      <c r="H71" s="204"/>
      <c r="I71" s="204"/>
      <c r="J71" s="204"/>
    </row>
    <row r="72" spans="1:10">
      <c r="A72" s="208"/>
      <c r="B72" s="488"/>
      <c r="C72" s="488"/>
      <c r="D72" s="209"/>
      <c r="E72" s="209"/>
      <c r="F72" s="209"/>
      <c r="G72" s="209"/>
      <c r="H72" s="209"/>
      <c r="I72" s="209"/>
      <c r="J72" s="210"/>
    </row>
    <row r="73" spans="1:10">
      <c r="A73" s="211"/>
      <c r="B73" s="489" t="s">
        <v>252</v>
      </c>
      <c r="C73" s="489"/>
      <c r="D73" s="490"/>
      <c r="E73" s="490"/>
      <c r="F73" s="490"/>
      <c r="G73" s="212" t="s">
        <v>253</v>
      </c>
      <c r="H73" s="213"/>
      <c r="I73" s="213"/>
      <c r="J73" s="214"/>
    </row>
    <row r="74" spans="1:10">
      <c r="A74" s="211" t="s">
        <v>254</v>
      </c>
      <c r="B74" s="215"/>
      <c r="C74" s="215"/>
      <c r="D74" s="215"/>
      <c r="E74" s="215"/>
      <c r="F74" s="215" t="s">
        <v>255</v>
      </c>
      <c r="G74" s="215" t="s">
        <v>256</v>
      </c>
      <c r="H74" s="215"/>
      <c r="I74" s="491"/>
      <c r="J74" s="492"/>
    </row>
    <row r="75" spans="1:10">
      <c r="A75" s="483" t="s">
        <v>257</v>
      </c>
      <c r="B75" s="484"/>
      <c r="C75" s="484"/>
      <c r="D75" s="484"/>
      <c r="E75" s="484"/>
      <c r="F75" s="484"/>
      <c r="G75" s="484"/>
      <c r="H75" s="484"/>
      <c r="I75" s="484"/>
      <c r="J75" s="216" t="s">
        <v>258</v>
      </c>
    </row>
    <row r="76" spans="1:10">
      <c r="A76" s="483" t="s">
        <v>259</v>
      </c>
      <c r="B76" s="484"/>
      <c r="C76" s="484"/>
      <c r="D76" s="484"/>
      <c r="E76" s="484"/>
      <c r="F76" s="484"/>
      <c r="G76" s="484"/>
      <c r="H76" s="484"/>
      <c r="I76" s="484"/>
      <c r="J76" s="485"/>
    </row>
    <row r="77" spans="1:10">
      <c r="A77" s="483" t="s">
        <v>260</v>
      </c>
      <c r="B77" s="484"/>
      <c r="C77" s="484"/>
      <c r="D77" s="484"/>
      <c r="E77" s="484"/>
      <c r="F77" s="484"/>
      <c r="G77" s="484"/>
      <c r="H77" s="484"/>
      <c r="I77" s="484"/>
      <c r="J77" s="485"/>
    </row>
    <row r="78" spans="1:10">
      <c r="A78" s="211"/>
      <c r="B78" s="215"/>
      <c r="C78" s="215"/>
      <c r="D78" s="215"/>
      <c r="E78" s="215"/>
      <c r="F78" s="215"/>
      <c r="G78" s="215"/>
      <c r="H78" s="215"/>
      <c r="I78" s="215"/>
      <c r="J78" s="216"/>
    </row>
    <row r="79" spans="1:10">
      <c r="A79" s="211"/>
      <c r="B79" s="215"/>
      <c r="C79" s="486"/>
      <c r="D79" s="486"/>
      <c r="E79" s="486"/>
      <c r="F79" s="215"/>
      <c r="G79" s="215"/>
      <c r="H79" s="215"/>
      <c r="I79" s="215"/>
      <c r="J79" s="216"/>
    </row>
    <row r="80" spans="1:10">
      <c r="A80" s="211"/>
      <c r="B80" s="215"/>
      <c r="C80" s="217"/>
      <c r="D80" s="217" t="s">
        <v>94</v>
      </c>
      <c r="E80" s="217"/>
      <c r="F80" s="215"/>
      <c r="G80" s="215"/>
      <c r="H80" s="215"/>
      <c r="I80" s="215"/>
      <c r="J80" s="216"/>
    </row>
    <row r="81" spans="1:10">
      <c r="A81" s="211"/>
      <c r="B81" s="215"/>
      <c r="C81" s="215"/>
      <c r="D81" s="215"/>
      <c r="E81" s="215"/>
      <c r="F81" s="215"/>
      <c r="G81" s="215"/>
      <c r="H81" s="217" t="s">
        <v>261</v>
      </c>
      <c r="I81" s="217"/>
      <c r="J81" s="218"/>
    </row>
    <row r="82" spans="1:10">
      <c r="A82" s="211"/>
      <c r="B82" s="215"/>
      <c r="C82" s="487"/>
      <c r="D82" s="487"/>
      <c r="E82" s="487"/>
      <c r="F82" s="215"/>
      <c r="G82" s="215"/>
      <c r="H82" s="215" t="s">
        <v>262</v>
      </c>
      <c r="I82" s="215"/>
      <c r="J82" s="216"/>
    </row>
    <row r="83" spans="1:10">
      <c r="A83" s="211"/>
      <c r="B83" s="215"/>
      <c r="C83" s="217"/>
      <c r="D83" s="217" t="s">
        <v>93</v>
      </c>
      <c r="E83" s="217"/>
      <c r="F83" s="215"/>
      <c r="G83" s="215"/>
      <c r="H83" s="215"/>
      <c r="I83" s="215"/>
      <c r="J83" s="216"/>
    </row>
    <row r="84" spans="1:10">
      <c r="A84" s="211"/>
      <c r="B84" s="215"/>
      <c r="C84" s="215"/>
      <c r="D84" s="215"/>
      <c r="E84" s="215"/>
      <c r="F84" s="215"/>
      <c r="G84" s="215"/>
      <c r="H84" s="215"/>
      <c r="I84" s="215"/>
      <c r="J84" s="216"/>
    </row>
    <row r="85" spans="1:10">
      <c r="A85" s="211"/>
      <c r="B85" s="215"/>
      <c r="C85" s="215"/>
      <c r="D85" s="215"/>
      <c r="E85" s="215"/>
      <c r="F85" s="215"/>
      <c r="G85" s="215"/>
      <c r="H85" s="217" t="s">
        <v>263</v>
      </c>
      <c r="I85" s="217"/>
      <c r="J85" s="218"/>
    </row>
    <row r="86" spans="1:10">
      <c r="A86" s="211"/>
      <c r="B86" s="215"/>
      <c r="C86" s="215"/>
      <c r="D86" s="215"/>
      <c r="E86" s="215"/>
      <c r="F86" s="215"/>
      <c r="G86" s="215"/>
      <c r="H86" s="215"/>
      <c r="I86" s="215"/>
      <c r="J86" s="216"/>
    </row>
    <row r="87" spans="1:10">
      <c r="A87" s="219"/>
      <c r="B87" s="220"/>
      <c r="C87" s="220"/>
      <c r="D87" s="220"/>
      <c r="E87" s="220"/>
      <c r="F87" s="215"/>
      <c r="G87" s="215"/>
      <c r="H87" s="220"/>
      <c r="I87" s="220"/>
      <c r="J87" s="221"/>
    </row>
    <row r="88" spans="1:10">
      <c r="A88" t="s">
        <v>18</v>
      </c>
    </row>
  </sheetData>
  <mergeCells count="121">
    <mergeCell ref="A75:B75"/>
    <mergeCell ref="C75:I75"/>
    <mergeCell ref="A76:J76"/>
    <mergeCell ref="A77:J77"/>
    <mergeCell ref="C79:E79"/>
    <mergeCell ref="C82:E82"/>
    <mergeCell ref="B70:C70"/>
    <mergeCell ref="B71:C71"/>
    <mergeCell ref="B72:C72"/>
    <mergeCell ref="B73:C73"/>
    <mergeCell ref="D73:F73"/>
    <mergeCell ref="I74:J74"/>
    <mergeCell ref="B64:C64"/>
    <mergeCell ref="B65:C65"/>
    <mergeCell ref="B66:C66"/>
    <mergeCell ref="B67:C67"/>
    <mergeCell ref="B68:C68"/>
    <mergeCell ref="B69:C69"/>
    <mergeCell ref="B59:D59"/>
    <mergeCell ref="I59:J59"/>
    <mergeCell ref="A60:J60"/>
    <mergeCell ref="B61:C61"/>
    <mergeCell ref="B62:C62"/>
    <mergeCell ref="B63:C63"/>
    <mergeCell ref="B56:E56"/>
    <mergeCell ref="I56:J56"/>
    <mergeCell ref="B57:E57"/>
    <mergeCell ref="I57:J57"/>
    <mergeCell ref="B58:E58"/>
    <mergeCell ref="I58:J58"/>
    <mergeCell ref="B53:E53"/>
    <mergeCell ref="I53:J53"/>
    <mergeCell ref="B54:F54"/>
    <mergeCell ref="I54:J54"/>
    <mergeCell ref="B55:E55"/>
    <mergeCell ref="I55:J55"/>
    <mergeCell ref="I49:J49"/>
    <mergeCell ref="B50:F50"/>
    <mergeCell ref="I50:J50"/>
    <mergeCell ref="B51:E51"/>
    <mergeCell ref="I51:J51"/>
    <mergeCell ref="B52:E52"/>
    <mergeCell ref="I52:J52"/>
    <mergeCell ref="I43:J43"/>
    <mergeCell ref="I44:J44"/>
    <mergeCell ref="I45:J45"/>
    <mergeCell ref="I46:J46"/>
    <mergeCell ref="I47:J47"/>
    <mergeCell ref="I48:J48"/>
    <mergeCell ref="B40:E40"/>
    <mergeCell ref="I40:J40"/>
    <mergeCell ref="B41:E41"/>
    <mergeCell ref="I41:J41"/>
    <mergeCell ref="B42:F42"/>
    <mergeCell ref="I42:J42"/>
    <mergeCell ref="B37:F37"/>
    <mergeCell ref="I37:J37"/>
    <mergeCell ref="B38:E38"/>
    <mergeCell ref="I38:J38"/>
    <mergeCell ref="B39:E39"/>
    <mergeCell ref="I39:J39"/>
    <mergeCell ref="B31:E31"/>
    <mergeCell ref="B32:F32"/>
    <mergeCell ref="B33:F33"/>
    <mergeCell ref="B34:F34"/>
    <mergeCell ref="B35:F35"/>
    <mergeCell ref="B36:F36"/>
    <mergeCell ref="B24:E24"/>
    <mergeCell ref="B26:E26"/>
    <mergeCell ref="B27:F27"/>
    <mergeCell ref="B28:E28"/>
    <mergeCell ref="C29:E29"/>
    <mergeCell ref="C30:E30"/>
    <mergeCell ref="B25:E25"/>
    <mergeCell ref="C20:F20"/>
    <mergeCell ref="I20:J20"/>
    <mergeCell ref="C21:E21"/>
    <mergeCell ref="B22:F22"/>
    <mergeCell ref="B23:D23"/>
    <mergeCell ref="E23:F23"/>
    <mergeCell ref="A16:J16"/>
    <mergeCell ref="B17:F17"/>
    <mergeCell ref="I17:J17"/>
    <mergeCell ref="C18:F18"/>
    <mergeCell ref="I18:J18"/>
    <mergeCell ref="C19:F19"/>
    <mergeCell ref="I19:J19"/>
    <mergeCell ref="I9:J10"/>
    <mergeCell ref="G10:H10"/>
    <mergeCell ref="A11:D11"/>
    <mergeCell ref="E11:F11"/>
    <mergeCell ref="I11:J15"/>
    <mergeCell ref="A12:D12"/>
    <mergeCell ref="E12:F12"/>
    <mergeCell ref="G12:G15"/>
    <mergeCell ref="A7:D7"/>
    <mergeCell ref="E7:F7"/>
    <mergeCell ref="G7:J7"/>
    <mergeCell ref="A8:D8"/>
    <mergeCell ref="E8:F8"/>
    <mergeCell ref="G8:J8"/>
    <mergeCell ref="H12:H15"/>
    <mergeCell ref="A13:D13"/>
    <mergeCell ref="E13:F13"/>
    <mergeCell ref="A14:D14"/>
    <mergeCell ref="E14:F14"/>
    <mergeCell ref="A15:D15"/>
    <mergeCell ref="E15:F15"/>
    <mergeCell ref="A9:F10"/>
    <mergeCell ref="G9:H9"/>
    <mergeCell ref="A1:J1"/>
    <mergeCell ref="A2:J2"/>
    <mergeCell ref="A3:J3"/>
    <mergeCell ref="A4:F4"/>
    <mergeCell ref="G4:J4"/>
    <mergeCell ref="A5:C5"/>
    <mergeCell ref="D5:F5"/>
    <mergeCell ref="A6:F6"/>
    <mergeCell ref="G5:H5"/>
    <mergeCell ref="I5:J5"/>
    <mergeCell ref="G6:J6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Intro</vt:lpstr>
      <vt:lpstr>Intro1</vt:lpstr>
      <vt:lpstr>Statement</vt:lpstr>
      <vt:lpstr>Tax</vt:lpstr>
      <vt:lpstr>Form16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</dc:creator>
  <cp:lastModifiedBy>city</cp:lastModifiedBy>
  <dcterms:created xsi:type="dcterms:W3CDTF">2012-12-28T16:21:27Z</dcterms:created>
  <dcterms:modified xsi:type="dcterms:W3CDTF">2018-03-02T05:31:51Z</dcterms:modified>
</cp:coreProperties>
</file>