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activeTab="1"/>
  </bookViews>
  <sheets>
    <sheet name="Introduction" sheetId="1" r:id="rId1"/>
    <sheet name="Pay Fixation" sheetId="2" r:id="rId2"/>
    <sheet name="Arrear" sheetId="3" state="hidden" r:id="rId3"/>
  </sheets>
  <calcPr calcId="124519"/>
</workbook>
</file>

<file path=xl/calcChain.xml><?xml version="1.0" encoding="utf-8"?>
<calcChain xmlns="http://schemas.openxmlformats.org/spreadsheetml/2006/main">
  <c r="B66" i="2"/>
  <c r="B8"/>
  <c r="E5" i="3"/>
  <c r="E4"/>
  <c r="E3"/>
  <c r="B15" i="1"/>
  <c r="F9" i="3"/>
  <c r="F10" s="1"/>
  <c r="F11" s="1"/>
  <c r="F12" s="1"/>
  <c r="F13" s="1"/>
  <c r="F14" s="1"/>
  <c r="F15" s="1"/>
  <c r="F16" s="1"/>
  <c r="F17" s="1"/>
  <c r="F18" s="1"/>
  <c r="A66" i="2" l="1"/>
  <c r="G66" s="1"/>
  <c r="J10" i="3"/>
  <c r="J11" s="1"/>
  <c r="J12" s="1"/>
  <c r="J13" s="1"/>
  <c r="J14" s="1"/>
  <c r="J15" s="1"/>
  <c r="J16" s="1"/>
  <c r="J17" s="1"/>
  <c r="J18" s="1"/>
  <c r="I9"/>
  <c r="I10" s="1"/>
  <c r="I11" s="1"/>
  <c r="I12" s="1"/>
  <c r="I13" s="1"/>
  <c r="I14" s="1"/>
  <c r="E11"/>
  <c r="E12" s="1"/>
  <c r="E13" s="1"/>
  <c r="E14" s="1"/>
  <c r="E15" s="1"/>
  <c r="E16" s="1"/>
  <c r="E17" s="1"/>
  <c r="E18" s="1"/>
  <c r="E10"/>
  <c r="C9"/>
  <c r="C10" s="1"/>
  <c r="B9"/>
  <c r="B10" l="1"/>
  <c r="D10" s="1"/>
  <c r="D9"/>
  <c r="C11"/>
  <c r="C12" s="1"/>
  <c r="C13" s="1"/>
  <c r="C14" s="1"/>
  <c r="C15" s="1"/>
  <c r="C16" s="1"/>
  <c r="C17" s="1"/>
  <c r="C18" s="1"/>
  <c r="B11" l="1"/>
  <c r="D11" s="1"/>
  <c r="G11" s="1"/>
  <c r="G10"/>
  <c r="G9"/>
  <c r="B12"/>
  <c r="D12" s="1"/>
  <c r="B13" l="1"/>
  <c r="D13" s="1"/>
  <c r="G12"/>
  <c r="G13" l="1"/>
  <c r="B14"/>
  <c r="D14" s="1"/>
  <c r="G14" l="1"/>
  <c r="B5" i="2" l="1"/>
  <c r="B4"/>
  <c r="B3"/>
  <c r="H37"/>
  <c r="H66" s="1"/>
  <c r="B37"/>
  <c r="H8"/>
  <c r="A8"/>
  <c r="G8" s="1"/>
  <c r="A37" l="1"/>
  <c r="G37" s="1"/>
  <c r="B15" i="3"/>
  <c r="C8" i="2"/>
  <c r="C9" l="1"/>
  <c r="C37"/>
  <c r="D37" s="1"/>
  <c r="D8"/>
  <c r="D15" i="3"/>
  <c r="B16"/>
  <c r="D9" i="2" l="1"/>
  <c r="C10"/>
  <c r="C38"/>
  <c r="G15" i="3"/>
  <c r="B17"/>
  <c r="D16"/>
  <c r="G16" s="1"/>
  <c r="D10" i="2" l="1"/>
  <c r="C11"/>
  <c r="C39"/>
  <c r="D38"/>
  <c r="B18" i="3"/>
  <c r="D17"/>
  <c r="G17" s="1"/>
  <c r="C12" i="2" l="1"/>
  <c r="D11"/>
  <c r="D39"/>
  <c r="C40"/>
  <c r="D18" i="3"/>
  <c r="G18" s="1"/>
  <c r="D12" i="2" l="1"/>
  <c r="C13"/>
  <c r="D40"/>
  <c r="C41"/>
  <c r="D13" l="1"/>
  <c r="C14"/>
  <c r="D41"/>
  <c r="C42"/>
  <c r="D14" l="1"/>
  <c r="C15"/>
  <c r="C43"/>
  <c r="D42"/>
  <c r="C16" l="1"/>
  <c r="D15"/>
  <c r="D43"/>
  <c r="C44"/>
  <c r="D16" l="1"/>
  <c r="C17"/>
  <c r="C45"/>
  <c r="D44"/>
  <c r="D17" l="1"/>
  <c r="C18"/>
  <c r="C46"/>
  <c r="D45"/>
  <c r="C19" l="1"/>
  <c r="D18"/>
  <c r="C47"/>
  <c r="D46"/>
  <c r="C20" l="1"/>
  <c r="D19"/>
  <c r="D47"/>
  <c r="C48"/>
  <c r="C21" l="1"/>
  <c r="D20"/>
  <c r="C49"/>
  <c r="D48"/>
  <c r="D21" l="1"/>
  <c r="C22"/>
  <c r="D49"/>
  <c r="C50"/>
  <c r="C23" l="1"/>
  <c r="D22"/>
  <c r="C51"/>
  <c r="D50"/>
  <c r="C24" l="1"/>
  <c r="D23"/>
  <c r="D51"/>
  <c r="C52"/>
  <c r="C25" l="1"/>
  <c r="D24"/>
  <c r="D52"/>
  <c r="C53"/>
  <c r="D25" l="1"/>
  <c r="C26"/>
  <c r="C54"/>
  <c r="D53"/>
  <c r="C27" l="1"/>
  <c r="D26"/>
  <c r="C55"/>
  <c r="D54"/>
  <c r="C28" l="1"/>
  <c r="D27"/>
  <c r="D55"/>
  <c r="C56"/>
  <c r="D28" l="1"/>
  <c r="C29"/>
  <c r="D56"/>
  <c r="C57"/>
  <c r="D29" l="1"/>
  <c r="C30"/>
  <c r="D57"/>
  <c r="C58"/>
  <c r="C31" l="1"/>
  <c r="D30"/>
  <c r="C59"/>
  <c r="D58"/>
  <c r="C32" l="1"/>
  <c r="D31"/>
  <c r="D59"/>
  <c r="C60"/>
  <c r="C33" l="1"/>
  <c r="D32"/>
  <c r="D60"/>
  <c r="C61"/>
  <c r="C34" l="1"/>
  <c r="D34" s="1"/>
  <c r="E8" s="1"/>
  <c r="D33"/>
  <c r="C62"/>
  <c r="D61"/>
  <c r="I8" l="1"/>
  <c r="C63"/>
  <c r="D63" s="1"/>
  <c r="E37" s="1"/>
  <c r="C66" s="1"/>
  <c r="D62"/>
  <c r="C67" l="1"/>
  <c r="D66"/>
  <c r="K9" i="3"/>
  <c r="L9" s="1"/>
  <c r="F37" i="2"/>
  <c r="I15" i="3" s="1"/>
  <c r="I16" s="1"/>
  <c r="I17" s="1"/>
  <c r="I18" s="1"/>
  <c r="D67" i="2" l="1"/>
  <c r="C68"/>
  <c r="K10" i="3"/>
  <c r="L10" s="1"/>
  <c r="K15"/>
  <c r="L15" s="1"/>
  <c r="I37" i="2"/>
  <c r="C69" l="1"/>
  <c r="D68"/>
  <c r="K11" i="3"/>
  <c r="L11" s="1"/>
  <c r="K16"/>
  <c r="L16" s="1"/>
  <c r="D69" i="2" l="1"/>
  <c r="C70"/>
  <c r="K12" i="3"/>
  <c r="L12" s="1"/>
  <c r="K18"/>
  <c r="L18" s="1"/>
  <c r="K17"/>
  <c r="L17" s="1"/>
  <c r="C71" i="2" l="1"/>
  <c r="D70"/>
  <c r="K14" i="3"/>
  <c r="L14" s="1"/>
  <c r="K13"/>
  <c r="L13" s="1"/>
  <c r="C72" i="2" l="1"/>
  <c r="D71"/>
  <c r="L19" i="3"/>
  <c r="D72" i="2" l="1"/>
  <c r="C73"/>
  <c r="C74" l="1"/>
  <c r="D73"/>
  <c r="D74" l="1"/>
  <c r="C75"/>
  <c r="C76" l="1"/>
  <c r="D75"/>
  <c r="D76" l="1"/>
  <c r="C77"/>
  <c r="D77" l="1"/>
  <c r="C78"/>
  <c r="C79" l="1"/>
  <c r="D78"/>
  <c r="C80" l="1"/>
  <c r="D79"/>
  <c r="C81" l="1"/>
  <c r="D80"/>
  <c r="D81" l="1"/>
  <c r="C82"/>
  <c r="D82" l="1"/>
  <c r="C83"/>
  <c r="C84" l="1"/>
  <c r="D83"/>
  <c r="D84" l="1"/>
  <c r="C85"/>
  <c r="C86" l="1"/>
  <c r="D85"/>
  <c r="C87" l="1"/>
  <c r="D86"/>
  <c r="D87" l="1"/>
  <c r="C88"/>
  <c r="C89" l="1"/>
  <c r="D88"/>
  <c r="C90" l="1"/>
  <c r="D89"/>
  <c r="E66" s="1"/>
  <c r="F66" l="1"/>
  <c r="I66" s="1"/>
  <c r="C91"/>
  <c r="D90"/>
  <c r="D91" l="1"/>
</calcChain>
</file>

<file path=xl/sharedStrings.xml><?xml version="1.0" encoding="utf-8"?>
<sst xmlns="http://schemas.openxmlformats.org/spreadsheetml/2006/main" count="84" uniqueCount="61">
  <si>
    <t>Name of Employee</t>
  </si>
  <si>
    <t>Designation</t>
  </si>
  <si>
    <t>Name of Office</t>
  </si>
  <si>
    <t>GP</t>
  </si>
  <si>
    <t>Basic Pay on 01.01.2016</t>
  </si>
  <si>
    <t>HRA</t>
  </si>
  <si>
    <t>Medical</t>
  </si>
  <si>
    <t>New Basic Pay on 01.01.2016</t>
  </si>
  <si>
    <t>Total</t>
  </si>
  <si>
    <t>New Salary on 01.01.2016</t>
  </si>
  <si>
    <t>Basic Pay + GP on 01.01.2016</t>
  </si>
  <si>
    <t>GP on 01.01.2016</t>
  </si>
  <si>
    <t>(BP+GP) x2.57</t>
  </si>
  <si>
    <t>Basic Pay + GP on 01.07.2016</t>
  </si>
  <si>
    <t>Basic Pay on 01.07.2016</t>
  </si>
  <si>
    <t>DA</t>
  </si>
  <si>
    <t>New Basic Pay on 01.07.2016</t>
  </si>
  <si>
    <t>Calculation 1</t>
  </si>
  <si>
    <t>Calculation 2</t>
  </si>
  <si>
    <t>Haryana 7th Pay Commission Pay Fixation  Table</t>
  </si>
  <si>
    <t>Name of employee :</t>
  </si>
  <si>
    <t>Designation:</t>
  </si>
  <si>
    <t>Name of the Office:</t>
  </si>
  <si>
    <t>GSSS Dhingsara (Fatehabad)</t>
  </si>
  <si>
    <t>Double Click on the Yellow cell and Edit the yellow Cell</t>
  </si>
  <si>
    <t>This Calculating software is downloaded from www.officebabu.com</t>
  </si>
  <si>
    <t>Due</t>
  </si>
  <si>
    <t>Drawn</t>
  </si>
  <si>
    <t>Others</t>
  </si>
  <si>
    <t xml:space="preserve">Basic Pay on 01.01.2016 </t>
  </si>
  <si>
    <t>Other</t>
  </si>
  <si>
    <t>Arrear /Difference</t>
  </si>
  <si>
    <t>Month</t>
  </si>
  <si>
    <t>Old (6thPC) HRA %</t>
  </si>
  <si>
    <t>Intrem Relief</t>
  </si>
  <si>
    <t>This Software is designed by Sh. Ramesh Kumar Lecturer Mathematics GSSS Dhingsara (Fatehabad)</t>
  </si>
  <si>
    <t>We have acquired the information contained in this Calculator from the sources believed to be reliable. However, this website or its authors or the editors don't take any responsibility for the absolute accuracy of the information published and the damages suffered due to the use of this CALCULATOR</t>
  </si>
  <si>
    <t>How to use This Calculator / Software</t>
  </si>
  <si>
    <t>1.First of all you fill the data in introduction Sheet.</t>
  </si>
  <si>
    <t>2. Then you will get your revised pay structure on Pay fixation sheet. You Can also print it.</t>
  </si>
  <si>
    <t xml:space="preserve">3. Also you get your arrear on arrear sheet. </t>
  </si>
  <si>
    <t xml:space="preserve">इस Software के लिए आपके सुझाव तथा परामर्श gulshanrani651@gmail.com पर सादर आमंत्रित है । </t>
  </si>
  <si>
    <t xml:space="preserve">जब एक कर्मचारी या अधिकारी इस Software को एक बार प्रयोग करता है तो वह इससे सही Revised Pay पाता है। अन्य कर्मचारी या अधिकारी इसे दोबारा प्रयोग करना चाहता है तो सही सही Revised Pay  के लिए इस Software को दोबारा www.officebabu.com से Download करना पड़ेगा । क्योकि एक बार इसे प्रयोग करने के बाद  इसमे लगे formule काम नहीं करेंगे ।   </t>
  </si>
  <si>
    <t>Designed By : Sh. Ramesh Kumar Lect. Mathematics, GSSS Dhingsara (Fatehabad)</t>
  </si>
  <si>
    <t>(Downloaded from www.officebabu.com)</t>
  </si>
  <si>
    <t>Haryana 7th Pay Commission Pay Arear Table from Jan. 2016 to Oct. 2016</t>
  </si>
  <si>
    <t>Intrim Relif for Class III and Class IV Employee</t>
  </si>
  <si>
    <t>Lecturer in Mathematics</t>
  </si>
  <si>
    <t>Haryana 7th Pay Commission (Haryana) Salary  &amp; Arrear Calculating Software            (For Employee having GPF)</t>
  </si>
  <si>
    <t>Note : HRA will be in old Structure ( 10% or 20% or 30%) on (old Basic Pay +GP) of Pay Drawn Month Untill Haryana Govt. HRA Schedule notified.</t>
  </si>
  <si>
    <t>Note : HRA will be in old Structure ( 10% or 20% or 30%) on (old Basic Pay +GP) of Pay Drawn Month Untill Haryana Govt. HRA Schedule notified. So There is no Difference in Medical and HRA)</t>
  </si>
  <si>
    <t>Ramesh Kumar</t>
  </si>
  <si>
    <t xml:space="preserve">GP After ACP </t>
  </si>
  <si>
    <t>Basic Pay + GP on Date of ACP</t>
  </si>
  <si>
    <t>New Basic Pay on Date of ACP</t>
  </si>
  <si>
    <t>Calculation After One Increment</t>
  </si>
  <si>
    <t>Next Date of Increment is 01.01.2017</t>
  </si>
  <si>
    <t xml:space="preserve">Basic Pay </t>
  </si>
  <si>
    <t>This Software is only For Employee Having in Taking 2nd and 3rd ACP on their Present Post From 2nd January 2016 to 30th June 2016</t>
  </si>
  <si>
    <t>GP After ACP</t>
  </si>
  <si>
    <t xml:space="preserve"> This sheet is unprotected, you Can Fill Monthwise Basic Pay  and other colmns from Pay Fixation Sheet and Get Your Arrear</t>
  </si>
</sst>
</file>

<file path=xl/styles.xml><?xml version="1.0" encoding="utf-8"?>
<styleSheet xmlns="http://schemas.openxmlformats.org/spreadsheetml/2006/main">
  <fonts count="14">
    <font>
      <sz val="11"/>
      <color theme="1"/>
      <name val="Calibri"/>
      <family val="2"/>
      <scheme val="minor"/>
    </font>
    <font>
      <b/>
      <sz val="18"/>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
      <sz val="11"/>
      <color rgb="FFFF0000"/>
      <name val="Calibri"/>
      <family val="2"/>
      <scheme val="minor"/>
    </font>
    <font>
      <b/>
      <sz val="9"/>
      <color theme="1"/>
      <name val="Calibri"/>
      <family val="2"/>
      <scheme val="minor"/>
    </font>
    <font>
      <b/>
      <i/>
      <sz val="9"/>
      <color theme="1"/>
      <name val="Calibri"/>
      <family val="2"/>
      <scheme val="minor"/>
    </font>
    <font>
      <b/>
      <sz val="16"/>
      <name val="Algerian"/>
      <family val="5"/>
    </font>
    <font>
      <b/>
      <sz val="14"/>
      <name val="Calibri"/>
      <family val="2"/>
      <scheme val="minor"/>
    </font>
    <font>
      <b/>
      <sz val="14"/>
      <color theme="0"/>
      <name val="Calibri"/>
      <family val="2"/>
      <scheme val="minor"/>
    </font>
    <font>
      <b/>
      <sz val="14"/>
      <color theme="1"/>
      <name val="Calibri"/>
      <family val="2"/>
      <scheme val="minor"/>
    </font>
    <font>
      <b/>
      <sz val="11"/>
      <color rgb="FFFF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0" borderId="1" xfId="0" applyBorder="1" applyAlignment="1">
      <alignment vertical="top" wrapText="1"/>
    </xf>
    <xf numFmtId="0" fontId="0" fillId="0" borderId="1" xfId="0" applyBorder="1" applyAlignment="1">
      <alignment vertical="top"/>
    </xf>
    <xf numFmtId="0" fontId="0" fillId="0" borderId="1" xfId="0" applyBorder="1"/>
    <xf numFmtId="0" fontId="0" fillId="0" borderId="1" xfId="0" applyBorder="1" applyAlignment="1">
      <alignment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Border="1" applyAlignment="1">
      <alignment vertical="top"/>
    </xf>
    <xf numFmtId="0" fontId="2" fillId="0" borderId="0" xfId="0" applyFont="1"/>
    <xf numFmtId="0" fontId="0" fillId="0" borderId="0" xfId="0" applyAlignment="1">
      <alignment horizontal="center" vertical="top"/>
    </xf>
    <xf numFmtId="0" fontId="1" fillId="0" borderId="2" xfId="0" applyFont="1" applyBorder="1" applyAlignment="1">
      <alignment horizontal="center" vertical="top"/>
    </xf>
    <xf numFmtId="0" fontId="2" fillId="0" borderId="1" xfId="0" applyFont="1" applyBorder="1" applyAlignment="1">
      <alignment horizontal="center" vertical="top" wrapText="1"/>
    </xf>
    <xf numFmtId="17" fontId="0" fillId="0" borderId="1" xfId="0" applyNumberFormat="1" applyBorder="1"/>
    <xf numFmtId="0" fontId="1" fillId="0" borderId="0" xfId="0" applyFont="1" applyAlignment="1">
      <alignment horizontal="center"/>
    </xf>
    <xf numFmtId="0" fontId="3" fillId="0" borderId="0" xfId="0" applyFont="1" applyAlignment="1">
      <alignment horizontal="left"/>
    </xf>
    <xf numFmtId="0" fontId="5" fillId="0" borderId="1" xfId="0" applyFont="1" applyBorder="1"/>
    <xf numFmtId="0" fontId="5" fillId="0" borderId="1" xfId="0" applyFont="1" applyBorder="1" applyAlignment="1">
      <alignment wrapText="1"/>
    </xf>
    <xf numFmtId="0" fontId="5" fillId="2" borderId="1" xfId="0" applyFont="1" applyFill="1" applyBorder="1" applyAlignment="1" applyProtection="1">
      <alignment horizontal="center"/>
      <protection locked="0"/>
    </xf>
    <xf numFmtId="0" fontId="0" fillId="2" borderId="1" xfId="0" applyFill="1" applyBorder="1" applyAlignment="1" applyProtection="1">
      <alignment horizontal="center"/>
      <protection locked="0"/>
    </xf>
    <xf numFmtId="0" fontId="7" fillId="0" borderId="0" xfId="0" applyFont="1" applyAlignment="1"/>
    <xf numFmtId="0" fontId="8" fillId="0" borderId="0" xfId="0" applyFont="1" applyAlignment="1"/>
    <xf numFmtId="0" fontId="0" fillId="0" borderId="1" xfId="0" applyBorder="1" applyProtection="1">
      <protection locked="0"/>
    </xf>
    <xf numFmtId="0" fontId="2" fillId="0" borderId="1" xfId="0" applyFont="1" applyBorder="1"/>
    <xf numFmtId="0" fontId="0" fillId="0" borderId="0" xfId="0" applyBorder="1" applyAlignment="1">
      <alignment wrapText="1"/>
    </xf>
    <xf numFmtId="0" fontId="0" fillId="0" borderId="0" xfId="0" applyBorder="1" applyAlignment="1">
      <alignment vertical="top" wrapText="1"/>
    </xf>
    <xf numFmtId="0" fontId="0" fillId="0" borderId="0" xfId="0" applyBorder="1" applyAlignment="1">
      <alignment vertical="top"/>
    </xf>
    <xf numFmtId="0" fontId="9" fillId="2" borderId="1" xfId="0" applyFont="1" applyFill="1" applyBorder="1" applyAlignment="1">
      <alignment horizontal="center" vertical="center" wrapText="1"/>
    </xf>
    <xf numFmtId="0" fontId="11" fillId="4" borderId="1" xfId="0" applyFont="1" applyFill="1" applyBorder="1" applyAlignment="1">
      <alignment horizontal="center" vertical="top" wrapText="1"/>
    </xf>
    <xf numFmtId="0" fontId="10" fillId="6" borderId="1" xfId="0" applyFont="1" applyFill="1" applyBorder="1" applyAlignment="1">
      <alignment horizont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5" borderId="1" xfId="0" applyFont="1" applyFill="1" applyBorder="1" applyAlignment="1">
      <alignment horizontal="center" vertical="top"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4" borderId="1" xfId="0" applyFill="1" applyBorder="1" applyAlignment="1">
      <alignment horizontal="center" vertical="top" wrapText="1"/>
    </xf>
    <xf numFmtId="0" fontId="2" fillId="0" borderId="0" xfId="0" applyFont="1" applyAlignment="1">
      <alignment horizontal="left"/>
    </xf>
    <xf numFmtId="0" fontId="6" fillId="2" borderId="1" xfId="0" applyFont="1" applyFill="1" applyBorder="1" applyAlignment="1">
      <alignment horizontal="left" vertical="top" wrapText="1"/>
    </xf>
    <xf numFmtId="0" fontId="1" fillId="0" borderId="0" xfId="0" applyFont="1" applyAlignment="1">
      <alignment horizontal="center"/>
    </xf>
    <xf numFmtId="0" fontId="3" fillId="0" borderId="0" xfId="0" applyFont="1" applyAlignment="1">
      <alignment horizontal="left"/>
    </xf>
    <xf numFmtId="0" fontId="8"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12" fillId="0" borderId="0" xfId="0" applyFont="1" applyAlignment="1">
      <alignment horizontal="center"/>
    </xf>
    <xf numFmtId="0" fontId="0" fillId="0" borderId="0" xfId="0" applyAlignment="1">
      <alignment horizontal="center" wrapText="1"/>
    </xf>
    <xf numFmtId="0" fontId="0" fillId="0" borderId="1" xfId="0" applyBorder="1" applyAlignment="1">
      <alignment horizontal="center" vertical="top" wrapText="1"/>
    </xf>
    <xf numFmtId="0" fontId="0" fillId="0" borderId="1" xfId="0" applyBorder="1" applyAlignment="1">
      <alignment horizontal="center" vertical="top"/>
    </xf>
    <xf numFmtId="0" fontId="2" fillId="0" borderId="1" xfId="0" applyFont="1" applyBorder="1" applyAlignment="1">
      <alignment horizontal="center"/>
    </xf>
    <xf numFmtId="0" fontId="13" fillId="0" borderId="0" xfId="0" applyFont="1" applyAlignment="1">
      <alignment horizontal="center"/>
    </xf>
  </cellXfs>
  <cellStyles count="1">
    <cellStyle name="Normal" xfId="0" builtinId="0"/>
  </cellStyles>
  <dxfs count="0"/>
  <tableStyles count="0" defaultTableStyle="TableStyleMedium9" defaultPivotStyle="PivotStyleLight16"/>
  <colors>
    <mruColors>
      <color rgb="FFFF6600"/>
      <color rgb="FFFF330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W32"/>
  <sheetViews>
    <sheetView workbookViewId="0">
      <selection activeCell="B6" sqref="B6"/>
    </sheetView>
  </sheetViews>
  <sheetFormatPr defaultRowHeight="15"/>
  <cols>
    <col min="1" max="1" width="45" customWidth="1"/>
    <col min="2" max="2" width="52" customWidth="1"/>
  </cols>
  <sheetData>
    <row r="1" spans="1:23" ht="43.5" customHeight="1">
      <c r="A1" s="29" t="s">
        <v>48</v>
      </c>
      <c r="B1" s="30"/>
      <c r="U1" s="3">
        <v>10000</v>
      </c>
      <c r="V1">
        <v>2000</v>
      </c>
      <c r="W1">
        <v>10</v>
      </c>
    </row>
    <row r="2" spans="1:23" ht="43.5" customHeight="1">
      <c r="A2" s="32" t="s">
        <v>58</v>
      </c>
      <c r="B2" s="33"/>
      <c r="U2" s="3">
        <v>9800</v>
      </c>
      <c r="V2">
        <v>0</v>
      </c>
      <c r="W2">
        <v>20</v>
      </c>
    </row>
    <row r="3" spans="1:23" ht="42" customHeight="1">
      <c r="A3" s="26" t="s">
        <v>35</v>
      </c>
      <c r="B3" s="26"/>
      <c r="U3" s="3">
        <v>9500</v>
      </c>
      <c r="W3">
        <v>30</v>
      </c>
    </row>
    <row r="4" spans="1:23" ht="21" customHeight="1">
      <c r="A4" s="27" t="s">
        <v>24</v>
      </c>
      <c r="B4" s="28" t="s">
        <v>25</v>
      </c>
      <c r="U4" s="3">
        <v>8900</v>
      </c>
    </row>
    <row r="5" spans="1:23" ht="21.75" customHeight="1">
      <c r="A5" s="27"/>
      <c r="B5" s="28"/>
      <c r="U5" s="3">
        <v>8800</v>
      </c>
    </row>
    <row r="6" spans="1:23" ht="15.75">
      <c r="A6" s="15" t="s">
        <v>0</v>
      </c>
      <c r="B6" s="17" t="s">
        <v>51</v>
      </c>
      <c r="U6" s="3">
        <v>8700</v>
      </c>
    </row>
    <row r="7" spans="1:23" ht="15.75">
      <c r="A7" s="15" t="s">
        <v>1</v>
      </c>
      <c r="B7" s="17" t="s">
        <v>47</v>
      </c>
      <c r="U7" s="3">
        <v>8000</v>
      </c>
    </row>
    <row r="8" spans="1:23" ht="15.75">
      <c r="A8" s="15" t="s">
        <v>2</v>
      </c>
      <c r="B8" s="17" t="s">
        <v>23</v>
      </c>
      <c r="U8" s="3">
        <v>7600</v>
      </c>
    </row>
    <row r="9" spans="1:23" ht="15.75">
      <c r="A9" s="16" t="s">
        <v>4</v>
      </c>
      <c r="B9" s="17">
        <v>17800</v>
      </c>
      <c r="U9" s="3">
        <v>6600</v>
      </c>
    </row>
    <row r="10" spans="1:23" ht="15.75">
      <c r="A10" s="15" t="s">
        <v>11</v>
      </c>
      <c r="B10" s="17">
        <v>4800</v>
      </c>
      <c r="U10" s="3">
        <v>6400</v>
      </c>
    </row>
    <row r="11" spans="1:23" ht="15.75">
      <c r="A11" s="15" t="s">
        <v>52</v>
      </c>
      <c r="B11" s="17">
        <v>5400</v>
      </c>
      <c r="U11" s="3">
        <v>5400</v>
      </c>
    </row>
    <row r="12" spans="1:23" ht="15.75">
      <c r="A12" s="15" t="s">
        <v>33</v>
      </c>
      <c r="B12" s="17">
        <v>10</v>
      </c>
      <c r="U12" s="3">
        <v>6000</v>
      </c>
    </row>
    <row r="13" spans="1:23" ht="15.75">
      <c r="A13" s="15" t="s">
        <v>6</v>
      </c>
      <c r="B13" s="17">
        <v>500</v>
      </c>
      <c r="U13" s="3">
        <v>4800</v>
      </c>
    </row>
    <row r="14" spans="1:23" ht="15.75">
      <c r="A14" s="15" t="s">
        <v>46</v>
      </c>
      <c r="B14" s="17">
        <v>0</v>
      </c>
      <c r="U14" s="3">
        <v>4600</v>
      </c>
    </row>
    <row r="15" spans="1:23" ht="15.75">
      <c r="A15" s="16" t="s">
        <v>14</v>
      </c>
      <c r="B15" s="17">
        <f>ROUNDUP((B9+B10)*3%,-1)+B9</f>
        <v>18480</v>
      </c>
      <c r="U15" s="3">
        <v>4200</v>
      </c>
    </row>
    <row r="16" spans="1:23">
      <c r="A16" s="3"/>
      <c r="B16" s="18"/>
      <c r="U16" s="3">
        <v>4000</v>
      </c>
    </row>
    <row r="17" spans="1:21">
      <c r="A17" s="31" t="s">
        <v>36</v>
      </c>
      <c r="B17" s="31"/>
      <c r="U17" s="3">
        <v>3600</v>
      </c>
    </row>
    <row r="18" spans="1:21">
      <c r="A18" s="31"/>
      <c r="B18" s="31"/>
      <c r="U18" s="3">
        <v>3200</v>
      </c>
    </row>
    <row r="19" spans="1:21">
      <c r="A19" s="31"/>
      <c r="B19" s="31"/>
      <c r="U19" s="3">
        <v>2800</v>
      </c>
    </row>
    <row r="20" spans="1:21">
      <c r="A20" s="31"/>
      <c r="B20" s="31"/>
      <c r="U20" s="3">
        <v>2400</v>
      </c>
    </row>
    <row r="21" spans="1:21">
      <c r="A21" s="31"/>
      <c r="B21" s="31"/>
      <c r="U21" s="3">
        <v>2000</v>
      </c>
    </row>
    <row r="22" spans="1:21">
      <c r="A22" s="31"/>
      <c r="B22" s="31"/>
      <c r="U22" s="3">
        <v>1900</v>
      </c>
    </row>
    <row r="23" spans="1:21">
      <c r="A23" s="8" t="s">
        <v>37</v>
      </c>
      <c r="B23" s="8"/>
      <c r="U23" s="3">
        <v>1800</v>
      </c>
    </row>
    <row r="24" spans="1:21">
      <c r="A24" s="35" t="s">
        <v>38</v>
      </c>
      <c r="B24" s="35"/>
      <c r="U24" s="3">
        <v>1650</v>
      </c>
    </row>
    <row r="25" spans="1:21">
      <c r="A25" s="35" t="s">
        <v>39</v>
      </c>
      <c r="B25" s="35"/>
      <c r="U25" s="3">
        <v>1400</v>
      </c>
    </row>
    <row r="26" spans="1:21">
      <c r="A26" s="35" t="s">
        <v>40</v>
      </c>
      <c r="B26" s="35"/>
      <c r="U26" s="3">
        <v>1300</v>
      </c>
    </row>
    <row r="27" spans="1:21" ht="15" customHeight="1">
      <c r="A27" s="36" t="s">
        <v>42</v>
      </c>
      <c r="B27" s="36"/>
    </row>
    <row r="28" spans="1:21">
      <c r="A28" s="36"/>
      <c r="B28" s="36"/>
    </row>
    <row r="29" spans="1:21">
      <c r="A29" s="36"/>
      <c r="B29" s="36"/>
    </row>
    <row r="30" spans="1:21">
      <c r="A30" s="36"/>
      <c r="B30" s="36"/>
    </row>
    <row r="31" spans="1:21">
      <c r="A31" s="36"/>
      <c r="B31" s="36"/>
    </row>
    <row r="32" spans="1:21">
      <c r="A32" s="34" t="s">
        <v>41</v>
      </c>
      <c r="B32" s="34"/>
    </row>
  </sheetData>
  <sheetProtection password="CBCF" sheet="1" objects="1" scenarios="1" selectLockedCells="1"/>
  <mergeCells count="11">
    <mergeCell ref="A32:B32"/>
    <mergeCell ref="A24:B24"/>
    <mergeCell ref="A25:B25"/>
    <mergeCell ref="A26:B26"/>
    <mergeCell ref="A27:B31"/>
    <mergeCell ref="A3:B3"/>
    <mergeCell ref="A4:A5"/>
    <mergeCell ref="B4:B5"/>
    <mergeCell ref="A1:B1"/>
    <mergeCell ref="A17:B22"/>
    <mergeCell ref="A2:B2"/>
  </mergeCells>
  <dataValidations xWindow="523" yWindow="531" count="3">
    <dataValidation type="list" allowBlank="1" showInputMessage="1" showErrorMessage="1" sqref="B14">
      <formula1>$V$1:$V$3</formula1>
    </dataValidation>
    <dataValidation type="list" allowBlank="1" showInputMessage="1" showErrorMessage="1" promptTitle="Select your GP" sqref="B10">
      <formula1>$U$1:$U$27</formula1>
    </dataValidation>
    <dataValidation type="list" allowBlank="1" showInputMessage="1" showErrorMessage="1" sqref="B12">
      <formula1>$W$1:$W$3</formula1>
    </dataValidation>
  </dataValidations>
  <pageMargins left="0.25" right="0.25"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A1:I99"/>
  <sheetViews>
    <sheetView tabSelected="1" workbookViewId="0">
      <selection activeCell="K5" sqref="K5"/>
    </sheetView>
  </sheetViews>
  <sheetFormatPr defaultRowHeight="15"/>
  <cols>
    <col min="1" max="1" width="20" customWidth="1"/>
    <col min="2" max="2" width="11.7109375" customWidth="1"/>
    <col min="3" max="3" width="14.7109375" customWidth="1"/>
    <col min="4" max="4" width="16.42578125" hidden="1" customWidth="1"/>
    <col min="5" max="5" width="16.5703125" customWidth="1"/>
    <col min="6" max="6" width="16.85546875" customWidth="1"/>
    <col min="7" max="7" width="14.28515625" customWidth="1"/>
    <col min="8" max="8" width="12.42578125" customWidth="1"/>
    <col min="9" max="9" width="19" customWidth="1"/>
  </cols>
  <sheetData>
    <row r="1" spans="1:9" ht="23.25">
      <c r="A1" s="37" t="s">
        <v>19</v>
      </c>
      <c r="B1" s="37"/>
      <c r="C1" s="37"/>
      <c r="D1" s="37"/>
      <c r="E1" s="37"/>
      <c r="F1" s="37"/>
      <c r="G1" s="37"/>
      <c r="H1" s="37"/>
      <c r="I1" s="37"/>
    </row>
    <row r="2" spans="1:9" ht="23.25">
      <c r="A2" s="13"/>
      <c r="B2" s="40" t="s">
        <v>44</v>
      </c>
      <c r="C2" s="37"/>
      <c r="D2" s="37"/>
      <c r="E2" s="37"/>
      <c r="F2" s="37"/>
      <c r="G2" s="37"/>
      <c r="H2" s="13"/>
      <c r="I2" s="13"/>
    </row>
    <row r="3" spans="1:9" ht="23.25">
      <c r="A3" s="14" t="s">
        <v>20</v>
      </c>
      <c r="B3" s="38" t="str">
        <f>Introduction!B6</f>
        <v>Ramesh Kumar</v>
      </c>
      <c r="C3" s="38"/>
      <c r="D3" s="38"/>
      <c r="E3" s="38"/>
      <c r="F3" s="13"/>
      <c r="G3" s="13"/>
      <c r="H3" s="13"/>
      <c r="I3" s="13"/>
    </row>
    <row r="4" spans="1:9" ht="23.25">
      <c r="A4" s="14" t="s">
        <v>21</v>
      </c>
      <c r="B4" s="38" t="str">
        <f>Introduction!B7</f>
        <v>Lecturer in Mathematics</v>
      </c>
      <c r="C4" s="38"/>
      <c r="D4" s="38"/>
      <c r="E4" s="38"/>
      <c r="F4" s="13"/>
      <c r="G4" s="13"/>
      <c r="H4" s="13"/>
      <c r="I4" s="13"/>
    </row>
    <row r="5" spans="1:9" ht="23.25">
      <c r="A5" s="14" t="s">
        <v>22</v>
      </c>
      <c r="B5" s="38" t="str">
        <f>Introduction!B8</f>
        <v>GSSS Dhingsara (Fatehabad)</v>
      </c>
      <c r="C5" s="38"/>
      <c r="D5" s="38"/>
      <c r="E5" s="38"/>
      <c r="F5" s="13"/>
      <c r="G5" s="13"/>
      <c r="H5" s="13"/>
      <c r="I5" s="13"/>
    </row>
    <row r="6" spans="1:9" ht="23.25">
      <c r="A6" s="9"/>
      <c r="B6" s="9"/>
      <c r="C6" s="9"/>
      <c r="D6" s="10" t="s">
        <v>9</v>
      </c>
      <c r="E6" s="10"/>
      <c r="F6" s="10"/>
      <c r="G6" s="10"/>
      <c r="H6" s="10"/>
      <c r="I6" s="10"/>
    </row>
    <row r="7" spans="1:9" s="8" customFormat="1" ht="43.5" customHeight="1">
      <c r="A7" s="5" t="s">
        <v>10</v>
      </c>
      <c r="B7" s="6" t="s">
        <v>11</v>
      </c>
      <c r="C7" s="6" t="s">
        <v>12</v>
      </c>
      <c r="D7" s="6" t="s">
        <v>7</v>
      </c>
      <c r="E7" s="6" t="s">
        <v>7</v>
      </c>
      <c r="F7" s="6" t="s">
        <v>15</v>
      </c>
      <c r="G7" s="7" t="s">
        <v>5</v>
      </c>
      <c r="H7" s="7" t="s">
        <v>6</v>
      </c>
      <c r="I7" s="7" t="s">
        <v>8</v>
      </c>
    </row>
    <row r="8" spans="1:9" ht="35.25" customHeight="1">
      <c r="A8" s="1">
        <f>Introduction!B9+Introduction!B10</f>
        <v>22600</v>
      </c>
      <c r="B8" s="1">
        <f>Introduction!B10</f>
        <v>4800</v>
      </c>
      <c r="C8" s="1">
        <f>ROUND(A8*2.57,0)</f>
        <v>58082</v>
      </c>
      <c r="D8" s="1">
        <f>IF(AND(C8&lt;=128900),128900,IF(AND(C8&gt;128900,C8&lt;=132800),132800,IF(AND(C8&gt;132800,C8&lt;=136800),136800,IF(AND(C8&gt;136800,C8&lt;=140900),140900,IF(AND(C8&gt;140900,C8&lt;=145100),145100,IF(AND(C8&gt;145100,C8&lt;=149500),149500,IF(AND(C8&gt;149500,C8&lt;=154000),154000,IF(AND(C8&gt;154000,C8&lt;=158600),158600,IF(AND(C8&gt;158600,C8&lt;=163400),163400,IF(AND(C8&gt;163400,C8&lt;=168300),168300,IF(AND(C8&gt;168300,C8&lt;=173300),173300,IF(AND(C8&gt;173300,C8&lt;=178500),178500,IF(AND(C8&gt;178500,C8&lt;=183900),183900,IF(AND(C8&gt;183900,C8&lt;=189400),189400,IF(AND(C8&gt;189400,C8&lt;=195100),195100,IF(AND(C8&gt;195100,C8&lt;=201000),201000,IF(AND(C8&gt;201000,C8&lt;=207000),207000,IF(AND(C8&gt;207000,C8&lt;=213200),213200,IF(AND(C8&gt;213200,C8&lt;=219600),219600,IF(AND(C8&gt;219600,C8&lt;=219600),219600,))))))))))))))))))))</f>
        <v>128900</v>
      </c>
      <c r="E8" s="2">
        <f>IF(AND(B8=10000),D9,IF(AND(B8=9800),D10,IF(AND(B8=9500),D11,IF(AND(B8=8900),D12,IF(AND(B8=8800),D13,IF(AND(B8=8700),D14,IF(AND(B8=8000),D15,IF(AND(B8=7600),D16,IF(AND(B8=6600),D17,IF(AND(B8=6400),D18,IF(AND(B8=6000),D19,IF(AND(B8=5400),D20,IF(AND(B8=4800),D21,IF(AND(B8=4600),D22,IF(AND(B8=4200),D23,IF(AND(B8=4000),D24,IF(AND(B8=3600),D25,IF(AND(B8=3200),D26,IF(AND(B8=2800),D27,IF(AND(B8=2400),D28,IF(AND(B8=2000),D29,IF(AND(B8=1900),D30,IF(AND(B8=1800),D31,IF(AND(B8=1650),D32,IF(AND(B8=1400),D33,IF(AND(B8=1300),D34))))))))))))))))))))))))))</f>
        <v>58600</v>
      </c>
      <c r="F8" s="2">
        <v>0</v>
      </c>
      <c r="G8" s="2">
        <f>ROUND(A8*Introduction!B12/100,0)</f>
        <v>2260</v>
      </c>
      <c r="H8" s="2">
        <f>Introduction!B13</f>
        <v>500</v>
      </c>
      <c r="I8" s="7">
        <f>E8+G8+H8+F8</f>
        <v>61360</v>
      </c>
    </row>
    <row r="9" spans="1:9" ht="20.100000000000001" hidden="1" customHeight="1">
      <c r="A9" s="1"/>
      <c r="B9" s="1">
        <v>10000</v>
      </c>
      <c r="C9" s="1">
        <f t="shared" ref="C9:C34" si="0">C8</f>
        <v>58082</v>
      </c>
      <c r="D9" s="24">
        <f>IF(AND(C9&lt;=128900),128900,IF(AND(C9&gt;128900,C9&lt;=132800),132800,IF(AND(C9&gt;132800,C9&lt;=136800),136800,IF(AND(C9&gt;136800,C9&lt;=140900),140900,IF(AND(C9&gt;140900,C9&lt;=145100),145100,IF(AND(C9&gt;145100,C9&lt;=149500),149500,IF(AND(C9&gt;149500,C9&lt;=154000),154000,IF(AND(C9&gt;154000,C9&lt;=158600),158600,IF(AND(C9&gt;158600,C9&lt;=163400),163400,IF(AND(C9&gt;163400,C9&lt;=168300),168300,IF(AND(C9&gt;168300,C9&lt;=173300),173300,IF(AND(C9&gt;173300,C9&lt;=178500),178500,IF(AND(C9&gt;178500,C9&lt;=183900),183900,IF(AND(C9&gt;183900,C9&lt;=189400),189400,IF(AND(C9&gt;189400,C9&lt;=195100),195100,IF(AND(C9&gt;195100,C9&lt;=201000),201000,IF(AND(C9&gt;201000,C9&lt;=207000),207000,IF(AND(C9&gt;207000,C9&lt;=213200),213200,IF(AND(C9&gt;213200,C9&lt;=219600),219600)))))))))))))))))))</f>
        <v>128900</v>
      </c>
      <c r="E9" s="2"/>
      <c r="F9" s="2"/>
      <c r="G9" s="2"/>
      <c r="H9" s="2"/>
      <c r="I9" s="7"/>
    </row>
    <row r="10" spans="1:9" ht="20.100000000000001" hidden="1" customHeight="1">
      <c r="A10" s="1"/>
      <c r="B10" s="1">
        <v>9800</v>
      </c>
      <c r="C10" s="1">
        <f t="shared" si="0"/>
        <v>58082</v>
      </c>
      <c r="D10" s="24">
        <f>IF(AND(C10&lt;=126000),126000,IF(AND(C10&gt;126000,C10&lt;=129800),129800,IF(AND(C10&gt;129800,C10&lt;=133700),133700,IF(AND(C10&gt;133700,C10&lt;=137700),137700,IF(AND(C10&gt;137700,C10&lt;=141800),141800,IF(AND(C10&gt;141800,C10&lt;=146100),146100,IF(AND(C10&gt;146100,C10&lt;=150500),150500,IF(AND(C10&gt;150500,C10&lt;=155000),155000,IF(AND(C10&gt;155000,C10&lt;=159700),159700,IF(AND(C10&gt;159700,C10&lt;=164500),164500,IF(AND(C10&gt;164500,C10&lt;=169400),169400,IF(AND(C10&gt;169400,C10&lt;=174500),174500,IF(AND(C10&gt;174500,C10&lt;=179700),179700,IF(AND(C10&gt;179700,C10&lt;=185100),185100,IF(AND(C10&gt;185100,C10&lt;=190700),190700,IF(AND(C10&gt;190700,C10&lt;=196400),196400,IF(AND(C10&gt;196400,C10&lt;=202300),202300,IF(AND(C10&gt;202300,C10&lt;=208400),208400,IF(AND(C10&gt;208400,C10&lt;=214700),214700)))))))))))))))))))</f>
        <v>126000</v>
      </c>
      <c r="E10" s="2"/>
      <c r="F10" s="2"/>
      <c r="G10" s="2"/>
      <c r="H10" s="2"/>
      <c r="I10" s="7"/>
    </row>
    <row r="11" spans="1:9" ht="20.100000000000001" hidden="1" customHeight="1">
      <c r="A11" s="1"/>
      <c r="B11" s="1">
        <v>9500</v>
      </c>
      <c r="C11" s="1">
        <f t="shared" si="0"/>
        <v>58082</v>
      </c>
      <c r="D11" s="24">
        <f>IF(AND(C11&lt;=125200),125200,IF(AND(C11&gt;125200,C11&lt;=129000),129000,IF(AND(C11&gt;129000,C11&lt;=132900),132900,IF(AND(C11&gt;132900,C11&lt;=136900),136900,IF(AND(C11&gt;136900,C11&lt;=141000),141000,IF(AND(C11&gt;141000,C11&lt;=145200),145200,IF(AND(C11&gt;145200,C11&lt;=149600),149600,IF(AND(C11&gt;149600,C11&lt;=154100),154100,IF(AND(C11&gt;154100,C11&lt;=158700),158700,IF(AND(C11&gt;158700,C11&lt;=163500),163500,IF(AND(C11&gt;163500,C11&lt;=168400),168400,IF(AND(C11&gt;168400,C11&lt;=173500),173500,IF(AND(C11&gt;173500,C11&lt;=178700),178700,IF(AND(C11&gt;178700,C11&lt;=184100),184100,IF(AND(C11&gt;184100,C11&lt;=189600),189600,IF(AND(C11&gt;189600,C11&lt;=195300),195300,IF(AND(C11&gt;195300,C11&lt;=201200),201200,IF(AND(C11&gt;201200,C11&lt;=207200),207200,IF(AND(C11&gt;207200,C11&lt;=213400),213400)))))))))))))))))))</f>
        <v>125200</v>
      </c>
      <c r="E11" s="2"/>
      <c r="F11" s="2"/>
      <c r="G11" s="2"/>
      <c r="H11" s="2"/>
      <c r="I11" s="7"/>
    </row>
    <row r="12" spans="1:9" ht="20.100000000000001" hidden="1" customHeight="1">
      <c r="A12" s="1"/>
      <c r="B12" s="1">
        <v>8900</v>
      </c>
      <c r="C12" s="1">
        <f t="shared" si="0"/>
        <v>58082</v>
      </c>
      <c r="D12" s="24">
        <f>IF(AND(C12&lt;=123600),123600,IF(AND(C12&gt;123600,C12&lt;=127300),127300,IF(AND(C12&gt;127300,C12&lt;=131100),131100,IF(AND(C12&gt;131100,C12&lt;=135000),135000,IF(AND(C12&gt;135000,C12&lt;=139100),139100,IF(AND(C12&gt;139100,C12&lt;=143300),143300,IF(AND(C12&gt;143300,C12&lt;=147600),147600,IF(AND(C12&gt;147600,C12&lt;=152000),152000,IF(AND(C12&gt;152000,C12&lt;=156600),156600,IF(AND(C12&gt;156600,C12&lt;=161300),161300,IF(AND(C12&gt;161300,C12&lt;=166100),166100,IF(AND(C12&gt;166100,C12&lt;=171100),171100,IF(AND(C12&gt;171100,C12&lt;=176200),176200,IF(AND(C12&gt;176200,C12&lt;=181500),181500,IF(AND(C12&gt;181500,C12&lt;=186900),186900,IF(AND(C12&gt;186900,C12&lt;=192500),192500,IF(AND(C12&gt;192500,C12&lt;=198300),198300,IF(AND(C12&gt;198300,C12&lt;=204200),204200,IF(AND(C12&gt;204200,C12&lt;=210300),210300)))))))))))))))))))</f>
        <v>123600</v>
      </c>
      <c r="E12" s="2"/>
      <c r="F12" s="2"/>
      <c r="G12" s="2"/>
      <c r="H12" s="2"/>
      <c r="I12" s="7"/>
    </row>
    <row r="13" spans="1:9" ht="20.100000000000001" hidden="1" customHeight="1">
      <c r="A13" s="1"/>
      <c r="B13" s="1">
        <v>8800</v>
      </c>
      <c r="C13" s="1">
        <f t="shared" si="0"/>
        <v>58082</v>
      </c>
      <c r="D13" s="24">
        <f>IF(AND(C13&lt;=118700),118700,IF(AND(C13&gt;118700,C13&lt;=122300),122300,IF(AND(C13&gt;122300,C13&lt;=126000),126000,IF(AND(C13&gt;126000,C13&lt;=129800),129800,IF(AND(C13&gt;129800,C13&lt;=133700),133700,IF(AND(C13&gt;133700,C13&lt;=137700),137700,IF(AND(C13&gt;137700,C13&lt;=141800),141800,IF(AND(C13&gt;141800,C13&lt;=146100),146100,IF(AND(C13&gt;146100,C13&lt;=150500),150500,IF(AND(C13&gt;150500,C13&lt;=155000),155000,IF(AND(C13&gt;155000,C13&lt;=159700),159700,IF(AND(C13&gt;159700,C13&lt;=164500),164500,IF(AND(C13&gt;164500,C13&lt;=169400),169400,IF(AND(C13&gt;169400,C13&lt;=174500),174500,IF(AND(C13&gt;174500,C13&lt;=179700),179700,IF(AND(C13&gt;179700,C13&lt;=185100),185100,IF(AND(C13&gt;185100,C13&lt;=190700),190700,IF(AND(C13&gt;190700,C13&lt;=196400),196400,IF(AND(C13&gt;196400,C13&lt;=202300),202300,IF(AND(C13&gt;202300,C13&lt;=208400),208400))))))))))))))))))))</f>
        <v>118700</v>
      </c>
      <c r="E13" s="2"/>
      <c r="F13" s="2"/>
      <c r="G13" s="2"/>
      <c r="H13" s="2"/>
      <c r="I13" s="7"/>
    </row>
    <row r="14" spans="1:9" ht="20.100000000000001" hidden="1" customHeight="1">
      <c r="A14" s="1"/>
      <c r="B14" s="1">
        <v>8700</v>
      </c>
      <c r="C14" s="1">
        <f t="shared" si="0"/>
        <v>58082</v>
      </c>
      <c r="D14" s="24">
        <f>IF(AND(C14&lt;=118500),118500,IF(AND(C14&gt;118500,C14&lt;=122100),122100,IF(AND(C14&gt;122100,C14&lt;=125800),125800,IF(AND(C14&gt;125800,C14&lt;=129600),129600,IF(AND(C14&gt;129600,C14&lt;=133500),133500,IF(AND(C14&gt;133500,C14&lt;=137500),137500,IF(AND(C14&gt;137500,C14&lt;=141600),141600,IF(AND(C14&gt;141600,C14&lt;=145800),145800,IF(AND(C14&gt;145800,C14&lt;=150200),150200,IF(AND(C14&gt;150200,C14&lt;=154700),154700,IF(AND(C14&gt;154700,C14&lt;=159300),159300,IF(AND(C14&gt;159300,C14&lt;=164100),164100,IF(AND(C14&gt;164100,C14&lt;=169000),169000,IF(AND(C14&gt;169000,C14&lt;=174100),174100,IF(AND(C14&gt;174100,C14&lt;=179300),179300,IF(AND(C14&gt;179300,C14&lt;=184700),184700,IF(AND(C14&gt;184700,C14&lt;=190200),190200,IF(AND(C14&gt;190200,C14&lt;=195900),195900,IF(AND(C14&gt;195900,C14&lt;=201800),201800,IF(AND(C14&gt;201800,C14&lt;=207900),207900))))))))))))))))))))</f>
        <v>118500</v>
      </c>
      <c r="E14" s="2"/>
      <c r="F14" s="2"/>
      <c r="G14" s="2"/>
      <c r="H14" s="2"/>
      <c r="I14" s="7"/>
    </row>
    <row r="15" spans="1:9" ht="20.100000000000001" hidden="1" customHeight="1">
      <c r="A15" s="1"/>
      <c r="B15" s="1">
        <v>8000</v>
      </c>
      <c r="C15" s="1">
        <f t="shared" si="0"/>
        <v>58082</v>
      </c>
      <c r="D15" s="24">
        <f>IF(AND(C15&lt;=88400),88400,IF(AND(C15&gt;88400,C15&lt;=91100),91100,IF(AND(C15&gt;91100,C15&lt;=93800),93800,IF(AND(C15&gt;93800,C15&lt;=96600),96600,IF(AND(C15&gt;96600,C15&lt;=99500),99500,IF(AND(C15&gt;99500,C15&lt;=102500),102500,IF(AND(C15&gt;102500,C15&lt;=105600),105600,IF(AND(C15&gt;105600,C15&lt;=108800),108800,IF(AND(C15&gt;108800,C15&lt;=112100),112100,IF(AND(C15&gt;112100,C15&lt;=115500),115500,IF(AND(C15&gt;115500,C15&lt;=119000),119000,IF(AND(C15&gt;119000,C15&lt;=122600),122600,IF(AND(C15&gt;122600,C15&lt;=126300),126300,IF(AND(C15&gt;126300,C15&lt;=130100),130100,IF(AND(C15&gt;130100,C15&lt;=134000),134000,IF(AND(C15&gt;134000,C15&lt;=138000),138000,IF(AND(C15&gt;138000,C15&lt;=142100),142100,IF(AND(C15&gt;142100,C15&lt;=146400),146400,IF(AND(C15&gt;146400,C15&lt;=150800),150800,IF(AND(C15&gt;150800,C15&lt;=155300),155300,IF(AND(C15&gt;155300,C15&lt;=160000),160000,IF(AND(C15&gt;160000,C15&lt;=164800),164800,IF(AND(C15&gt;164800,C15&lt;=169700),169700,IF(AND(C15&gt;169700,C15&lt;=174800),174800,IF(AND(C15&gt;174800,C15&lt;=180000),180000,IF(AND(C15&gt;180000,C15&lt;=185400),185400,IF(AND(C15&gt;185400,C15&lt;=191000),191000,IF(AND(C15&gt;191000,C15&lt;=196700),196700,IF(AND(C15&gt;196700,C15&lt;=202600),202600)))))))))))))))))))))))))))))</f>
        <v>88400</v>
      </c>
      <c r="E15" s="2"/>
      <c r="F15" s="2"/>
      <c r="G15" s="2"/>
      <c r="H15" s="2"/>
      <c r="I15" s="7"/>
    </row>
    <row r="16" spans="1:9" ht="20.100000000000001" hidden="1" customHeight="1">
      <c r="A16" s="1"/>
      <c r="B16" s="1">
        <v>7600</v>
      </c>
      <c r="C16" s="1">
        <f t="shared" si="0"/>
        <v>58082</v>
      </c>
      <c r="D16" s="24">
        <f>IF(AND(C16&lt;=78800),78800,IF(AND(C16&gt;78800,C16&lt;=81200),81200,IF(AND(C16&gt;81200,C16&lt;=83600),83600,IF(AND(C16&gt;83600,C16&lt;=86100),86100,IF(AND(C16&gt;86100,C16&lt;=88700),88700,IF(AND(C16&gt;88700,C16&lt;=91400),91400,IF(AND(C16&gt;91400,C16&lt;=94100),94100,IF(AND(C16&gt;94100,C16&lt;=96900),96900,IF(AND(C16&gt;96900,C16&lt;=99800),99800,IF(AND(C16&gt;99800,C16&lt;=102800),102800,IF(AND(C16&gt;102800,C16&lt;=105900),105900,IF(AND(C16&gt;105900,C16&lt;=109100),109100,IF(AND(C16&gt;109100,C16&lt;=112400),112400,IF(AND(C16&gt;112400,C16&lt;=115800),115800,IF(AND(C16&gt;115800,C16&lt;=119300),119300,IF(AND(C16&gt;119300,C16&lt;=122900),122900,IF(AND(C16&gt;122900,C16&lt;=126600),126600,IF(AND(C16&gt;126600,C16&lt;=130400),130400,IF(AND(C16&gt;130400,C16&lt;=134300),134300,IF(AND(C16&gt;134300,C16&lt;=138300),138300,IF(AND(C16&gt;138300,C16&lt;=142400),142400,IF(AND(C16&gt;142400,C16&lt;=146700),146700,IF(AND(C16&gt;146700,C16&lt;=151100),151100,IF(AND(C16&gt;151100,C16&lt;=155600),155600,IF(AND(C16&gt;155600,C16&lt;=160300),160300,IF(AND(C16&gt;160300,C16&lt;=165100),165100,IF(AND(C16&gt;165100,C16&lt;=170100),170100,IF(AND(C16&gt;170100,C16&lt;=175200),175200,IF(AND(C16&gt;175200,C16&lt;=180500),180500,IF(AND(C16&gt;180500,C16&lt;=185900),185900,IF(AND(C16&gt;185900,C16&lt;=191500),191500,IF(AND(C16&gt;191500,C16&lt;=197200),197200))))))))))))))))))))))))))))))))</f>
        <v>78800</v>
      </c>
      <c r="E16" s="2"/>
      <c r="F16" s="2"/>
      <c r="G16" s="2"/>
      <c r="H16" s="2"/>
      <c r="I16" s="7"/>
    </row>
    <row r="17" spans="1:9" ht="20.100000000000001" hidden="1" customHeight="1">
      <c r="A17" s="1"/>
      <c r="B17" s="1">
        <v>6600</v>
      </c>
      <c r="C17" s="1">
        <f t="shared" si="0"/>
        <v>58082</v>
      </c>
      <c r="D17" s="24">
        <f>IF(AND(C17&lt;=67700),67700,IF(AND(C17&gt;67700,C17&lt;=69700),69700,IF(AND(C17&gt;69700,C17&lt;=71800),71800,IF(AND(C17&gt;71800,C17&lt;=74000),74000,IF(AND(C17&gt;74000,C17&lt;=76200),76200,IF(AND(C17&gt;76200,C17&lt;=78500),78500,IF(AND(C17&gt;78500,C17&lt;=80900),80900,IF(AND(C17&gt;80900,C17&lt;=83300),83300,IF(AND(C17&gt;83300,C17&lt;=85800),85800,IF(AND(C17&gt;85800,C17&lt;=88400),88400,IF(AND(C17&gt;88400,C17&lt;=91100),91100,IF(AND(C17&gt;91100,C17&lt;=93800),93800,IF(AND(C17&gt;93800,C17&lt;=96600),96600,IF(AND(C17&gt;96600,C17&lt;=99500),99500,IF(AND(C17&gt;99500,C17&lt;=102500),102500,IF(AND(C17&gt;102500,C17&lt;=105600),105600,IF(AND(C17&gt;105600,C17&lt;=108800),108800,IF(AND(C17&gt;108800,C17&lt;=112100),112100,IF(AND(C17&gt;112100,C17&lt;=115500),115500,IF(AND(C17&gt;115500,C17&lt;=119000),119000,IF(AND(C17&gt;119000,C17&lt;=122600),122600,IF(AND(C17&gt;122600,C17&lt;=126300),126300,IF(AND(C17&gt;126300,C17&lt;=130100),130100,IF(AND(C17&gt;130100,C17&lt;=134000),134000,IF(AND(C17&gt;134000,C17&lt;=138000),138000,IF(AND(C17&gt;138000,C17&lt;=142100),142100,IF(AND(C17&gt;142100,C17&lt;=146400),146400,IF(AND(C17&gt;146400,C17&lt;=150800),150800,IF(AND(C17&gt;150800,C17&lt;=155300),155300,IF(AND(C17&gt;155300,C17&lt;=160000),160000,IF(AND(C17&gt;160000,C17&lt;=164800),164800,IF(AND(C17&gt;164800,C17&lt;=169700),169700,IF(AND(C17&gt;169700,C17&lt;=174800),174800,IF(AND(C17&gt;174800,C17&lt;=180000),180000,IF(AND(C17&gt;180000,C17&lt;=185400),185400,IF(AND(C17&gt;185400,C17&lt;=191000),191000))))))))))))))))))))))))))))))))))))</f>
        <v>67700</v>
      </c>
      <c r="E17" s="2"/>
      <c r="F17" s="2"/>
      <c r="G17" s="2"/>
      <c r="H17" s="2"/>
      <c r="I17" s="7"/>
    </row>
    <row r="18" spans="1:9" ht="20.100000000000001" hidden="1" customHeight="1">
      <c r="A18" s="1"/>
      <c r="B18" s="1">
        <v>6400</v>
      </c>
      <c r="C18" s="1">
        <f t="shared" si="0"/>
        <v>58082</v>
      </c>
      <c r="D18" s="24">
        <f>IF(AND(C18&lt;=66800),66800,IF(AND(C18&gt;66800,C18&lt;=68800),68800,IF(AND(C18&gt;68800,C18&lt;=70900),70900,IF(AND(C18&gt;70900,C18&lt;=73000),73000,IF(AND(C18&gt;73000,C18&lt;=75200),75200,IF(AND(C18&gt;75200,C18&lt;=77500),77500,IF(AND(C18&gt;77500,C18&lt;=79800),79800,IF(AND(C18&gt;79800,C18&lt;=82200),82200,IF(AND(C18&gt;82200,C18&lt;=84700),84700,IF(AND(C18&gt;84700,C18&lt;=87200),87200,IF(AND(C18&gt;87200,C18&lt;=89800),89800,IF(AND(C18&gt;89800,C18&lt;=92500),92500,IF(AND(C18&gt;92500,C18&lt;=95300),95300,IF(AND(C18&gt;95300,C18&lt;=98200),98200,IF(AND(C18&gt;98200,C18&lt;=101100),101100,IF(AND(C18&gt;101100,C18&lt;=104100),104100,IF(AND(C18&gt;104100,C18&lt;=107200),107200,IF(AND(C18&gt;107200,C18&lt;=110400),110400,IF(AND(C18&gt;110400,C18&lt;=113700),113700,IF(AND(C18&gt;113700,C18&lt;=117100),117100,IF(AND(C18&gt;117100,C18&lt;=120600),120600,IF(AND(C18&gt;120600,C18&lt;=124200),124200,IF(AND(C18&gt;124200,C18&lt;=127900),127900,IF(AND(C18&gt;127900,C18&lt;=131700),131700,IF(AND(C18&gt;131700,C18&lt;=135700),135700,IF(AND(C18&gt;135700,C18&lt;=139800),139800,IF(AND(C18&gt;139800,C18&lt;=144000),144000,IF(AND(C18&gt;144000,C18&lt;=148300),148300,IF(AND(C18&gt;148300,C18&lt;=152700),152700,IF(AND(C18&gt;152700,C18&lt;=157300),157300,IF(AND(C18&gt;157300,C18&lt;=162000),162000,IF(AND(C18&gt;162000,C18&lt;=166900),166900,IF(AND(C18&gt;166900,C18&lt;=171900),171900,IF(AND(C18&gt;171900,C18&lt;=177100),177100,IF(AND(C18&gt;177100,C18&lt;=182400),182400,IF(AND(C18&gt;182400,C18&lt;=187900),187900))))))))))))))))))))))))))))))))))))</f>
        <v>66800</v>
      </c>
      <c r="E18" s="2"/>
      <c r="F18" s="2"/>
      <c r="G18" s="2"/>
      <c r="H18" s="2"/>
      <c r="I18" s="7"/>
    </row>
    <row r="19" spans="1:9" ht="20.100000000000001" hidden="1" customHeight="1">
      <c r="A19" s="1"/>
      <c r="B19" s="1">
        <v>6000</v>
      </c>
      <c r="C19" s="1">
        <f t="shared" si="0"/>
        <v>58082</v>
      </c>
      <c r="D19" s="24">
        <f>IF(AND(C19&lt;=65700),65700,IF(AND(C19&gt;65700,C19&lt;=67700),67700,IF(AND(C19&gt;67700,C19&lt;=69700),69700,IF(AND(C19&gt;69700,C19&lt;=71800),71800,IF(AND(C19&gt;71800,C19&lt;=74000),74000,IF(AND(C19&gt;74000,C19&lt;=76200),76200,IF(AND(C19&gt;76200,C19&lt;=78500),78500,IF(AND(C19&gt;78500,C19&lt;=80900),80900,IF(AND(C19&gt;80900,C19&lt;=83300),83300,IF(AND(C19&gt;83300,C19&lt;=85800),85800,IF(AND(C19&gt;85800,C19&lt;=88400),88400,IF(AND(C19&gt;88400,C19&lt;=91100),91100,IF(AND(C19&gt;91100,C19&lt;=93800),93800,IF(AND(C19&gt;93800,C19&lt;=96600),96600,IF(AND(C19&gt;96600,C19&lt;=99500),99500,IF(AND(C19&gt;99500,C19&lt;=102500),102500,IF(AND(C19&gt;102500,C19&lt;=105600),105600,IF(AND(C19&gt;105600,C19&lt;=108800),108800,IF(AND(C19&gt;108800,C19&lt;=112100),112100,IF(AND(C19&gt;112100,C19&lt;=115500),115500,IF(AND(C19&gt;115500,C19&lt;=119000),119000,IF(AND(C19&gt;119000,C19&lt;=122600),122600,IF(AND(C19&gt;122600,C19&lt;=126300),126300,IF(AND(C19&gt;126300,C19&lt;=130100),130100,IF(AND(C19&gt;130100,C19&lt;=134000),134000,IF(AND(C19&gt;134000,C19&lt;=138000),138000,IF(AND(C19&gt;138000,C19&lt;=142100),142100,IF(AND(C19&gt;142100,C19&lt;=146400),146400,IF(AND(C19&gt;146400,C19&lt;=150800),150800,IF(AND(C19&gt;150800,C19&lt;=155300),155300,IF(AND(C19&gt;155300,C19&lt;=160000),160000,IF(AND(C19&gt;160000,C19&lt;=164800),164800,IF(AND(C19&gt;164800,C19&lt;=169700),169700,IF(AND(C19&gt;169700,C19&lt;=174800),174800,IF(AND(C19&gt;174800,C19&lt;=180000),180000,IF(AND(C19&gt;180000,C19&lt;=185400),185400))))))))))))))))))))))))))))))))))))</f>
        <v>65700</v>
      </c>
      <c r="E19" s="2"/>
      <c r="F19" s="2"/>
      <c r="G19" s="2"/>
      <c r="H19" s="2"/>
      <c r="I19" s="7"/>
    </row>
    <row r="20" spans="1:9" ht="20.100000000000001" hidden="1" customHeight="1">
      <c r="A20" s="1"/>
      <c r="B20" s="1">
        <v>5400</v>
      </c>
      <c r="C20" s="1">
        <f t="shared" si="0"/>
        <v>58082</v>
      </c>
      <c r="D20" s="24">
        <f>IF(AND(C20&lt;=53100),53100,IF(AND(C20&gt;53100,C20&lt;=54700),54700,IF(AND(C20&gt;54700,C20&lt;=56300),56300,IF(AND(C20&gt;56300,C20&lt;=58000),58000,IF(AND(C20&gt;58000,C20&lt;=59700),59700,IF(AND(C20&gt;59700,C20&lt;=61500),61500,IF(AND(C20&gt;61500,C20&lt;=63300),63300,IF(AND(C20&gt;63300,C20&lt;=65200),65200,IF(AND(C20&gt;65200,C20&lt;=67200),67200,IF(AND(C20&gt;67200,C20&lt;=69200),69200,IF(AND(C20&gt;69200,C20&lt;=71300),71300,IF(AND(C20&gt;71300,C20&lt;=73400),73400,IF(AND(C20&gt;73400,C20&lt;=75600),75600,IF(AND(C20&gt;75600,C20&lt;=77900),77900,IF(AND(C20&gt;77900,C20&lt;=80200),80200,IF(AND(C20&gt;80200,C20&lt;=82600),82600,IF(AND(C20&gt;82600,C20&lt;=85100),85100,IF(AND(C20&gt;85100,C20&lt;=87700),87700,IF(AND(C20&gt;87700,C20&lt;=90300),90300,IF(AND(C20&gt;90300,C20&lt;=93000),93000,IF(AND(C20&gt;93000,C20&lt;=95800),95800,IF(AND(C20&gt;95800,C20&lt;=98700),98700,IF(AND(C20&gt;98700,C20&lt;=101700),101700,IF(AND(C20&gt;101700,C20&lt;=104800),104800,IF(AND(C20&gt;104800,C20&lt;=107900),107900,IF(AND(C20&gt;107900,C20&lt;=111100),111100,IF(AND(C20&gt;111100,C20&lt;=114400),114400,IF(AND(C20&gt;114400,C20&lt;=117800),117800,IF(AND(C20&gt;117800,C20&lt;=121300),121300,IF(AND(C20&gt;121300,C20&lt;=124900),124900,IF(AND(C20&gt;124900,C20&lt;=128600),128600,IF(AND(C20&gt;128600,C20&lt;=132500),132500,IF(AND(C20&gt;132500,C20&lt;=136500),136500,IF(AND(C20&gt;136500,C20&lt;=140600),140600,IF(AND(C20&gt;140600,C20&lt;=144800),144800,IF(AND(C20&gt;144800,C20&lt;=149100),149100,IF(AND(C20&gt;149100,C20&lt;=153600),153600,IF(AND(C20&gt;153600,C20&lt;=158200),158200,IF(AND(C20&gt;158200,C20&lt;=162900),162900,IF(AND(C20&gt;162900,C20&lt;=167800),167800))))))))))))))))))))))))))))))))))))))))</f>
        <v>59700</v>
      </c>
      <c r="E20" s="2"/>
      <c r="F20" s="2"/>
      <c r="G20" s="2"/>
      <c r="H20" s="2"/>
      <c r="I20" s="7"/>
    </row>
    <row r="21" spans="1:9" ht="20.100000000000001" hidden="1" customHeight="1">
      <c r="A21" s="1"/>
      <c r="B21" s="1">
        <v>4800</v>
      </c>
      <c r="C21" s="1">
        <f t="shared" si="0"/>
        <v>58082</v>
      </c>
      <c r="D21" s="24">
        <f>IF(AND(C21&lt;=47600),47600,IF(AND(C21&gt;47600,C21&lt;=49000),49000,IF(AND(C21&gt;49000,C21&lt;=50500),50500,IF(AND(C21&gt;50500,C21&lt;=52000),52000,IF(AND(C21&gt;52000,C21&lt;=53600),53600,IF(AND(C21&gt;53600,C21&lt;=55200),55200,IF(AND(C21&gt;55200,C21&lt;=56900),56900,IF(AND(C21&gt;56900,C21&lt;=58600),58600,IF(AND(C21&gt;58600,C21&lt;=60400),60400,IF(AND(C21&gt;60400,C21&lt;=62200),62200,IF(AND(C21&gt;62200,C21&lt;=64100),64100,IF(AND(C21&gt;64100,C21&lt;=66000),66000,IF(AND(C21&gt;66000,C21&lt;=68000),68000,IF(AND(C21&gt;68000,C21&lt;=70000),70000,IF(AND(C21&gt;70000,C21&lt;=72100),72100,IF(AND(C21&gt;72100,C21&lt;=74300),74300,IF(AND(C21&gt;74300,C21&lt;=76500),76500,IF(AND(C21&gt;76500,C21&lt;=78800),78800,IF(AND(C21&gt;78800,C21&lt;=81200),81200,IF(AND(C21&gt;81200,C21&lt;=83600),83600,IF(AND(C21&gt;83600,C21&lt;=86100),86100,IF(AND(C21&gt;86100,C21&lt;=88700),88700,IF(AND(C21&gt;88700,C21&lt;=91400),91400,IF(AND(C21&gt;91400,C21&lt;=94100),94100,IF(AND(C21&gt;94100,C21&lt;=96900),96900,IF(AND(C21&gt;96900,C21&lt;=99800),99800,IF(AND(C21&gt;99800,C21&lt;=102800),102800,IF(AND(C21&gt;102800,C21&lt;=105900),105900,IF(AND(C21&gt;105900,C21&lt;=109100),109100,IF(AND(C21&gt;109100,C21&lt;=112400),112400,IF(AND(C21&gt;112400,C21&lt;=115800),115800,IF(AND(C21&gt;115800,C21&lt;=119300),119300,IF(AND(C21&gt;119300,C21&lt;=122900),122900,IF(AND(C21&gt;122900,C21&lt;=126600),126600,IF(AND(C21&gt;126600,C21&lt;=130400),130400,IF(AND(C21&gt;130400,C21&lt;=134300),134300,IF(AND(C21&gt;134300,C21&lt;=138300),138300,IF(AND(C21&gt;138300,C21&lt;=142400),142400,IF(AND(C21&gt;142400,C21&lt;=146700),146700,IF(AND(C21&gt;146700,C21&lt;=151100),151100))))))))))))))))))))))))))))))))))))))))</f>
        <v>58600</v>
      </c>
      <c r="E21" s="2"/>
      <c r="F21" s="2"/>
      <c r="G21" s="2"/>
      <c r="H21" s="2"/>
      <c r="I21" s="7"/>
    </row>
    <row r="22" spans="1:9" ht="20.100000000000001" hidden="1" customHeight="1">
      <c r="A22" s="1"/>
      <c r="B22" s="1">
        <v>4600</v>
      </c>
      <c r="C22" s="1">
        <f t="shared" si="0"/>
        <v>58082</v>
      </c>
      <c r="D22" s="24">
        <f>IF(AND(C22&lt;=46200),46200,IF(AND(C22&gt;44900,C22&lt;=46200),46200,IF(AND(C22&gt;46200,C22&lt;=47600),47600,IF(AND(C22&gt;47600,C22&lt;=49000),49000,IF(AND(C22&gt;49000,C22&lt;=50500),50500,IF(AND(C22&gt;50500,C22&lt;=52000),52000,IF(AND(C22&gt;52000,C22&lt;=53600),53600,IF(AND(C22&gt;53600,C22&lt;=55200),55200,IF(AND(C22&gt;55200,C22&lt;=56900),56900,IF(AND(C22&gt;56900,C22&lt;=58600),58600,IF(AND(C22&gt;58600,C22&lt;=60400),60400,IF(AND(C22&gt;60400,C22&lt;=62200),62200,IF(AND(C22&gt;62200,C22&lt;=64100),64100,IF(AND(C22&gt;64100,C22&lt;=66000),66000,IF(AND(C22&gt;66000,C22&lt;=68000),68000,IF(AND(C22&gt;68000,C22&lt;=70000),70000,IF(AND(C22&gt;70000,C22&lt;=72100),72100,IF(AND(C22&gt;72100,C22&lt;=74300),74300,IF(AND(C22&gt;74300,C22&lt;=76500),76500,IF(AND(C22&gt;76500,C22&lt;=78800),78800,IF(AND(C22&gt;78800,C22&lt;=81200),81200,IF(AND(C22&gt;81200,C22&lt;=83600),83600,IF(AND(C22&gt;83600,C22&lt;=86100),86100,IF(AND(C22&gt;86100,C22&lt;=88700),88700,IF(AND(C22&gt;88700,C22&lt;=91400),91400,IF(AND(C22&gt;91400,C22&lt;=94100),94100,IF(AND(C22&gt;94100,C22&lt;=96900),96900,IF(AND(C22&gt;96900,C22&lt;=99800),99800,IF(AND(C22&gt;99800,C22&lt;=102800),102800,IF(AND(C22&gt;102800,C22&lt;=105900),105900,IF(AND(C22&gt;105900,C22&lt;=109100),109100,IF(AND(C22&gt;109100,C22&lt;=112400),112400,IF(AND(C22&gt;112400,C22&lt;=115800),115800,IF(AND(C22&gt;115800,C22&lt;=119300),119300,IF(AND(C22&gt;119300,C22&lt;=122900),122900,IF(AND(C22&gt;122900,C22&lt;=126600),126600,IF(AND(C22&gt;126600,C22&lt;=130400),130400,IF(AND(C22&gt;130400,C22&lt;=134300),134300,IF(AND(C22&gt;134300,C22&lt;=138300),138300,IF(AND(C22&gt;138300,C22&lt;=142400),142400))))))))))))))))))))))))))))))))))))))))</f>
        <v>58600</v>
      </c>
      <c r="E22" s="2"/>
      <c r="F22" s="2"/>
      <c r="G22" s="2"/>
      <c r="H22" s="2"/>
      <c r="I22" s="7"/>
    </row>
    <row r="23" spans="1:9" ht="20.100000000000001" hidden="1" customHeight="1">
      <c r="A23" s="1"/>
      <c r="B23" s="1">
        <v>4200</v>
      </c>
      <c r="C23" s="1">
        <f t="shared" si="0"/>
        <v>58082</v>
      </c>
      <c r="D23" s="24">
        <f>IF(AND(C23&lt;=35400),35400,IF(AND(C23&gt;35400,C23&lt;=36500),36500,IF(AND(C23&gt;36500,C23&lt;=37600),37600,IF(AND(C23&gt;37600,C23&lt;=38700),38700,IF(AND(C23&gt;38700,C23&lt;=39900),39900,IF(AND(C23&gt;39900,C23&lt;=41100),41100,IF(AND(C23&gt;41100,C23&lt;=42300),42300,IF(AND(C23&gt;42300,C23&lt;=43600),43600,IF(AND(C23&gt;43600,C23&lt;=44900),44900,IF(AND(C23&gt;44900,C23&lt;=46200),46200,IF(AND(C23&gt;46200,C23&lt;=47600),47600,IF(AND(C23&gt;47600,C23&lt;=49000),49000,IF(AND(C23&gt;49000,C23&lt;=50500),50500,IF(AND(C23&gt;50500,C23&lt;=52000),52000,IF(AND(C23&gt;52000,C23&lt;=53600),53600,IF(AND(C23&gt;53600,C23&lt;=55200),55200,IF(AND(C23&gt;55200,C23&lt;=56900),56900,IF(AND(C23&gt;56900,C23&lt;=58600),58600,IF(AND(C23&gt;58600,C23&lt;=60400),60400,IF(AND(C23&gt;60400,C23&lt;=62200),62200,IF(AND(C23&gt;62200,C23&lt;=64100),64100,IF(AND(C23&gt;64100,C23&lt;=66000),66000,IF(AND(C23&gt;66000,C23&lt;=68000),68000,IF(AND(C23&gt;68000,C23&lt;=70000),70000,IF(AND(C23&gt;70000,C23&lt;=72100),72100,IF(AND(C23&gt;72100,C23&lt;=74300),74300,IF(AND(C23&gt;74300,C23&lt;=76500),76500,IF(AND(C23&gt;76500,C23&lt;=78800),78800,IF(AND(C23&gt;78800,C23&lt;=81200),81200,IF(AND(C23&gt;81200,C23&lt;=83600),83600,IF(AND(C23&gt;83600,C23&lt;=86100),86100,IF(AND(C23&gt;86100,C23&lt;=88700),88700,IF(AND(C23&gt;88700,C23&lt;=91400),91400,IF(AND(C23&gt;91400,C23&lt;=94100),94100,IF(AND(C23&gt;94100,C23&lt;=96900),96900,IF(AND(C23&gt;96900,C23&lt;=99800),99800,IF(AND(C23&gt;99800,C23&lt;=102800),102800,IF(AND(C23&gt;102800,C23&lt;=105900),105900,IF(AND(C23&gt;105900,C23&lt;=109100),109100,IF(AND(C23&gt;109100,C23&lt;=112400),112400))))))))))))))))))))))))))))))))))))))))</f>
        <v>58600</v>
      </c>
      <c r="E23" s="2"/>
      <c r="F23" s="2"/>
      <c r="G23" s="2"/>
      <c r="H23" s="2"/>
      <c r="I23" s="7"/>
    </row>
    <row r="24" spans="1:9" ht="20.100000000000001" hidden="1" customHeight="1">
      <c r="A24" s="1"/>
      <c r="B24" s="1">
        <v>4000</v>
      </c>
      <c r="C24" s="1">
        <f t="shared" si="0"/>
        <v>58082</v>
      </c>
      <c r="D24" s="24">
        <f>IF(AND(C24&lt;=34200),34200,IF(AND(C24&gt;34200,C24&lt;=35200),35200,IF(AND(C24&gt;35200,C24&lt;=36300),36300,IF(AND(C24&gt;36300,C24&lt;=37400),37400,IF(AND(C24&gt;37400,C24&lt;=38500),38500,IF(AND(C24&gt;38500,C24&lt;=39700),39700,IF(AND(C24&gt;39700,C24&lt;=40900),40900,IF(AND(C24&gt;40900,C24&lt;=42100),42100,IF(AND(C24&gt;42100,C24&lt;=43400),43400,IF(AND(C24&gt;43400,C24&lt;=44700),44700,IF(AND(C24&gt;44700,C24&lt;=46000),46000,IF(AND(C24&gt;46000,C24&lt;=47400),47400,IF(AND(C24&gt;47400,C24&lt;=48800),48800,IF(AND(C24&gt;48800,C24&lt;=50300),50300,IF(AND(C24&gt;50300,C24&lt;=51800),51800,IF(AND(C24&gt;51800,C24&lt;=53400),53400,IF(AND(C24&gt;53400,C24&lt;=55000),55000,IF(AND(C24&gt;55000,C24&lt;=56700),56700,IF(AND(C24&gt;56700,C24&lt;=58400),58400,IF(AND(C24&gt;58400,C24&lt;=60200),60200,IF(AND(C24&gt;60200,C24&lt;=62000),62000,IF(AND(C24&gt;62000,C24&lt;=63900),63900,IF(AND(C24&gt;63900,C24&lt;=65800),65800,IF(AND(C24&gt;65800,C24&lt;=67800),67800,IF(AND(C24&gt;67800,C24&lt;=69800),69800,IF(AND(C24&gt;69800,C24&lt;=71900),71900,IF(AND(C24&gt;71900,C24&lt;=74100),74100,IF(AND(C24&gt;74100,C24&lt;=76300),76300,IF(AND(C24&gt;76300,C24&lt;=78600),78600,IF(AND(C24&gt;78600,C24&lt;=81000),81000,IF(AND(C24&gt;81000,C24&lt;=83400),83400,IF(AND(C24&gt;83400,C24&lt;=85900),85900,IF(AND(C24&gt;85900,C24&lt;=88500),88500,IF(AND(C24&gt;88500,C24&lt;=91200),91200,IF(AND(C24&gt;91200,C24&lt;=93900),93900,IF(AND(C24&gt;93900,C24&lt;=96700),96700,IF(AND(C24&gt;96700,C24&lt;=99600),99600,IF(AND(C24&gt;99600,C24&lt;=102600),102600,IF(AND(C24&gt;102600,C24&lt;=105700),105700,IF(AND(C24&gt;105700,C24&lt;=108900),108900))))))))))))))))))))))))))))))))))))))))</f>
        <v>58400</v>
      </c>
      <c r="E24" s="2"/>
      <c r="F24" s="2"/>
      <c r="G24" s="2"/>
      <c r="H24" s="2"/>
      <c r="I24" s="7"/>
    </row>
    <row r="25" spans="1:9" ht="20.100000000000001" hidden="1" customHeight="1">
      <c r="A25" s="1"/>
      <c r="B25" s="1">
        <v>3600</v>
      </c>
      <c r="C25" s="1">
        <f t="shared" si="0"/>
        <v>58082</v>
      </c>
      <c r="D25" s="24">
        <f>IF(AND(C25&lt;=33200),33200,IF(AND(C25&gt;33200,C25&lt;=34200),34200,IF(AND(C25&gt;34200,C25&lt;=35200),35200,IF(AND(C25&gt;35200,C25&lt;=36300),36300,IF(AND(C25&gt;36300,C25&lt;=37400),37400,IF(AND(C25&gt;37400,C25&lt;=38500),38500,IF(AND(C25&gt;38500,C25&lt;=39700),39700,IF(AND(C25&gt;39700,C25&lt;=40900),40900,IF(AND(C25&gt;40900,C25&lt;=42100),42100,IF(AND(C25&gt;42100,C25&lt;=43400),43400,IF(AND(C25&gt;43400,C25&lt;=44700),44700,IF(AND(C25&gt;44700,C25&lt;=46000),46000,IF(AND(C25&gt;46000,C25&lt;=47400),47400,IF(AND(C25&gt;47400,C25&lt;=48800),48800,IF(AND(C25&gt;48800,C25&lt;=50300),50300,IF(AND(C25&gt;50300,C25&lt;=51800),51800,IF(AND(C25&gt;51800,C25&lt;=53400),53400,IF(AND(C25&gt;53400,C25&lt;=55000),55000,IF(AND(C25&gt;55000,C25&lt;=56700),56700,IF(AND(C25&gt;56700,C25&lt;=58400),58400,IF(AND(C25&gt;58400,C25&lt;=60200),60200,IF(AND(C25&gt;60200,C25&lt;=62000),62000,IF(AND(C25&gt;62000,C25&lt;=63900),63900,IF(AND(C25&gt;63900,C25&lt;=65800),65800,IF(AND(C25&gt;65800,C25&lt;=67800),67800,IF(AND(C25&gt;67800,C25&lt;=69800),69800,IF(AND(C25&gt;69800,C25&lt;=71900),71900,IF(AND(C25&gt;71900,C25&lt;=74100),74100,IF(AND(C25&gt;74100,C25&lt;=76300),76300,IF(AND(C25&gt;76300,C25&lt;=78600),78600,IF(AND(C25&gt;78600,C25&lt;=81000),81000,IF(AND(C25&gt;81000,C25&lt;=83400),83400,IF(AND(C25&gt;83400,C25&lt;=85900),85900,IF(AND(C25&gt;85900,C25&lt;=88500),88500,IF(AND(C25&gt;88500,C25&lt;=91200),91200,IF(AND(C25&gt;91200,C25&lt;=93900),93900,IF(AND(C25&gt;93900,C25&lt;=96700),96700,IF(AND(C25&gt;96700,C25&lt;=99600),99600,IF(AND(C25&gt;99600,C25&lt;=102600),102600,IF(AND(C25&gt;102600,C25&lt;=105700),105700))))))))))))))))))))))))))))))))))))))))</f>
        <v>58400</v>
      </c>
      <c r="E25" s="2"/>
      <c r="F25" s="2"/>
      <c r="G25" s="2"/>
      <c r="H25" s="2"/>
      <c r="I25" s="7"/>
    </row>
    <row r="26" spans="1:9" ht="20.100000000000001" hidden="1" customHeight="1">
      <c r="A26" s="1"/>
      <c r="B26" s="1">
        <v>3200</v>
      </c>
      <c r="C26" s="1">
        <f t="shared" si="0"/>
        <v>58082</v>
      </c>
      <c r="D26" s="24">
        <f>IF(AND(C26&lt;=32100),32100,IF(AND(C26&gt;32100,C26&lt;=33100),33100,IF(AND(C26&gt;33100,C26&lt;=34100),34100,IF(AND(C26&gt;34100,C26&lt;=35100),35100,IF(AND(C26&gt;35100,C26&lt;=36200),36200,IF(AND(C26&gt;36200,C26&lt;=37300),37300,IF(AND(C26&gt;37300,C26&lt;=38400),38400,IF(AND(C26&gt;38400,C26&lt;=39600),39600,IF(AND(C26&gt;39600,C26&lt;=40800),40800,IF(AND(C26&gt;40800,C26&lt;=42000),42000,IF(AND(C26&gt;42000,C26&lt;=43300),43300,IF(AND(C26&gt;43300,C26&lt;=44600),44600,IF(AND(C26&gt;44600,C26&lt;=45900),45900,IF(AND(C26&gt;45900,C26&lt;=47300),47300,IF(AND(C26&gt;47300,C26&lt;=48700),48700,IF(AND(C26&gt;48700,C26&lt;=50200),50200,IF(AND(C26&gt;50200,C26&lt;=51700),51700,IF(AND(C26&gt;51700,C26&lt;=53300),53300,IF(AND(C26&gt;53300,C26&lt;=54900),54900,IF(AND(C26&gt;54900,C26&lt;=56500),56500,IF(AND(C26&gt;56500,C26&lt;=58200),58200,IF(AND(C26&gt;58200,C26&lt;=59900),59900,IF(AND(C26&gt;59900,C26&lt;=61700),61700,IF(AND(C26&gt;61700,C26&lt;=63600),63600,IF(AND(C26&gt;63600,C26&lt;=65500),65500,IF(AND(C26&gt;65500,C26&lt;=67500),67500,IF(AND(C26&gt;67500,C26&lt;=69500),69500,IF(AND(C26&gt;69500,C26&lt;=71600),71600,IF(AND(C26&gt;71600,C26&lt;=73700),73700,IF(AND(C26&gt;73700,C26&lt;=75900),75900,IF(AND(C26&gt;75900,C26&lt;=78200),78200,IF(AND(C26&gt;78200,C26&lt;=80500),80500,IF(AND(C26&gt;80500,C26&lt;=82900),82900,IF(AND(C26&gt;82900,C26&lt;=85400),85400,IF(AND(C26&gt;85400,C26&lt;=88000),88000,IF(AND(C26&gt;88000,C26&lt;=90600),90600,IF(AND(C26&gt;90600,C26&lt;=93300),93300,IF(AND(C26&gt;93300,C26&lt;=96100),96100,IF(AND(C26&gt;96100,C26&lt;=99000),99000,IF(AND(C26&gt;99000,C26&lt;=102000),102000))))))))))))))))))))))))))))))))))))))))</f>
        <v>58200</v>
      </c>
      <c r="E26" s="2"/>
      <c r="F26" s="2"/>
      <c r="G26" s="2"/>
      <c r="H26" s="2"/>
      <c r="I26" s="7"/>
    </row>
    <row r="27" spans="1:9" ht="20.100000000000001" hidden="1" customHeight="1">
      <c r="A27" s="1"/>
      <c r="B27" s="1">
        <v>2800</v>
      </c>
      <c r="C27" s="1">
        <f t="shared" si="0"/>
        <v>58082</v>
      </c>
      <c r="D27" s="24">
        <f>IF(AND(C27&lt;=29200),29200,IF(AND(C27&gt;29200,C27&lt;=30100),30100,IF(AND(C27&gt;30100,C27&lt;=31000),31000,IF(AND(C27&gt;31000,C27&lt;=31900),31900,IF(AND(C27&gt;31900,C27&lt;=32900),32900,IF(AND(C27&gt;32900,C27&lt;=33900),33900,IF(AND(C27&gt;33900,C27&lt;=34900),34900,IF(AND(C27&gt;34900,C27&lt;=35900),35900,IF(AND(C27&gt;35900,C27&lt;=37000),37000,IF(AND(C27&gt;37000,C27&lt;=38100),38100,IF(AND(C27&gt;38100,C27&lt;=39200),39200,IF(AND(C27&gt;39200,C27&lt;=40400),40400,IF(AND(C27&gt;40400,C27&lt;=41600),41600,IF(AND(C27&gt;41600,C27&lt;=42800),42800,IF(AND(C27&gt;42800,C27&lt;=44100),44100,IF(AND(C27&gt;44100,C27&lt;=45400),45400,IF(AND(C27&gt;45400,C27&lt;=46800),46800,IF(AND(C27&gt;46800,C27&lt;=48200),48200,IF(AND(C27&gt;48200,C27&lt;=49600),49600,IF(AND(C27&gt;49600,C27&lt;=51100),51100,IF(AND(C27&gt;51100,C27&lt;=52600),52600,IF(AND(C27&gt;52600,C27&lt;=54200),54200,IF(AND(C27&gt;54200,C27&lt;=55800),55800,IF(AND(C27&gt;55800,C27&lt;=57500),57500,IF(AND(C27&gt;57500,C27&lt;=59200),59200,IF(AND(C27&gt;59200,C27&lt;=61000),61000,IF(AND(C27&gt;61000,C27&lt;=62800),62800,IF(AND(C27&gt;62800,C27&lt;=64700),64700,IF(AND(C27&gt;64700,C27&lt;=66600),66600,IF(AND(C27&gt;66600,C27&lt;=68600),68600,IF(AND(C27&gt;68600,C27&lt;=70700),70700,IF(AND(C27&gt;70700,C27&lt;=72800),72800,IF(AND(C27&gt;72800,C27&lt;=75000),75000,IF(AND(C27&gt;75000,C27&lt;=70300),70300,IF(AND(C27&gt;70300,C27&lt;=79600),79600,IF(AND(C27&gt;79600,C27&lt;=82000),82000,IF(AND(C27&gt;82000,C27&lt;=84500),84500,IF(AND(C27&gt;84500,C27&lt;=87000),87000,IF(AND(C27&gt;87000,C27&lt;=89600),89600,IF(AND(C27&gt;89600,C27&lt;=92300),92300))))))))))))))))))))))))))))))))))))))))</f>
        <v>59200</v>
      </c>
      <c r="E27" s="2"/>
      <c r="F27" s="2"/>
      <c r="G27" s="2"/>
      <c r="H27" s="2"/>
      <c r="I27" s="7"/>
    </row>
    <row r="28" spans="1:9" ht="20.100000000000001" hidden="1" customHeight="1">
      <c r="A28" s="1"/>
      <c r="B28" s="1">
        <v>2400</v>
      </c>
      <c r="C28" s="1">
        <f t="shared" si="0"/>
        <v>58082</v>
      </c>
      <c r="D28" s="24">
        <f>IF(AND(C28&lt;=25500),25500,IF(AND(C28&gt;25500,C28&lt;=26300),26300,IF(AND(C28&gt;26300,C28&lt;=27100),27100,IF(AND(C28&gt;27100,C28&lt;=27900),27900,IF(AND(C28&gt;27900,C28&lt;=28700),28700,IF(AND(C28&gt;28700,C28&lt;=29600),29600,IF(AND(C28&gt;29600,C28&lt;=30500),30500,IF(AND(C28&gt;30500,C28&lt;=31400),31400,IF(AND(C28&gt;31400,C28&lt;=32300),32300,IF(AND(C28&gt;32300,C28&lt;=33300),33300,IF(AND(C28&gt;33300,C28&lt;=34300),34300,IF(AND(C28&gt;34300,C28&lt;=35300),35300,IF(AND(C28&gt;35300,C28&lt;=36400),36400,IF(AND(C28&gt;36400,C28&lt;=37500),37500,IF(AND(C28&gt;37500,C28&lt;=38600),38600,IF(AND(C28&gt;38600,C28&lt;=39800),39800,IF(AND(C28&gt;39800,C28&lt;=41000),41000,IF(AND(C28&gt;41000,C28&lt;=42200),42200,IF(AND(C28&gt;42200,C28&lt;=43500),43500,IF(AND(C28&gt;43500,C28&lt;=44800),44800,IF(AND(C28&gt;44800,C28&lt;=46100),46100,IF(AND(C28&gt;46100,C28&lt;=47500),47500,IF(AND(C28&gt;47500,C28&lt;=48900),48900,IF(AND(C28&gt;48900,C28&lt;=50400),50400,IF(AND(C28&gt;50400,C28&lt;=51900),51900,IF(AND(C28&gt;51900,C28&lt;=53500),53500,IF(AND(C28&gt;53500,C28&lt;=55100),55100,IF(AND(C28&gt;55100,C28&lt;=56800),56800,IF(AND(C28&gt;56800,C28&lt;=58500),58500,IF(AND(C28&gt;58500,C28&lt;=60300),60300,IF(AND(C28&gt;60300,C28&lt;=62100),62100,IF(AND(C28&gt;62100,C28&lt;=64000),64000,IF(AND(C28&gt;64000,C28&lt;=65900),65900,IF(AND(C28&gt;65900,C28&lt;=67900),67900,IF(AND(C28&gt;67900,C28&lt;=69900),69900,IF(AND(C28&gt;69900,C28&lt;=72000),72000,IF(AND(C28&gt;72000,C28&lt;=74200),74200,IF(AND(C28&gt;74200,C28&lt;=76400),76400,IF(AND(C28&gt;76400,C28&lt;=78700),78700,IF(AND(C28&gt;78700,C28&lt;=81100),81100))))))))))))))))))))))))))))))))))))))))</f>
        <v>58500</v>
      </c>
      <c r="E28" s="2"/>
      <c r="F28" s="2"/>
      <c r="G28" s="2"/>
      <c r="H28" s="2"/>
      <c r="I28" s="7"/>
    </row>
    <row r="29" spans="1:9" ht="20.100000000000001" hidden="1" customHeight="1">
      <c r="A29" s="1"/>
      <c r="B29" s="1">
        <v>2000</v>
      </c>
      <c r="C29" s="1">
        <f t="shared" si="0"/>
        <v>58082</v>
      </c>
      <c r="D29" s="24">
        <f>IF(AND(C29&lt;=21700),21700,IF(AND(C29&gt;21700,C29&lt;=22400),22400,IF(AND(C29&gt;22400,C29&lt;=23100),23100,IF(AND(C29&gt;23100,C29&lt;=23800),23800,IF(AND(C29&gt;23800,C29&lt;=24500),24500,IF(AND(C29&gt;24500,C29&lt;=25200),25200,IF(AND(C29&gt;25200,C29&lt;=26000),26000,IF(AND(C29&gt;26000,C29&lt;=26800),26800,IF(AND(C29&gt;26800,C29&lt;=27600),27600,IF(AND(C29&gt;27600,C29&lt;=28400),28400,IF(AND(C29&gt;28400,C29&lt;=29300),29300,IF(AND(C29&gt;29300,C29&lt;=30200),30200,IF(AND(C29&gt;30200,C29&lt;=31100),31100,IF(AND(C29&gt;31100,C29&lt;=32000),32000,IF(AND(C29&gt;32000,C29&lt;=33000),33000,IF(AND(C29&gt;33000,C29&lt;=34000),34000,IF(AND(C29&gt;34000,C29&lt;=35000),35000,IF(AND(C29&gt;35000,C29&lt;=36100),36100,IF(AND(C29&gt;36100,C29&lt;=37200),37200,IF(AND(C29&gt;37200,C29&lt;=38300),38300,IF(AND(C29&gt;38300,C29&lt;=39400),39400,IF(AND(C29&gt;39400,C29&lt;=40600),40600,IF(AND(C29&gt;40600,C29&lt;=41800),41800,IF(AND(C29&gt;41800,C29&lt;=43100),43100,IF(AND(C29&gt;43100,C29&lt;=44400),44400,IF(AND(C29&gt;44400,C29&lt;=45700),45700,IF(AND(C29&gt;45700,C29&lt;=47100),47100,IF(AND(C29&gt;47100,C29&lt;=48500),48500,IF(AND(C29&gt;48500,C29&lt;=50000),50000,IF(AND(C29&gt;50000,C29&lt;=51500),51500,IF(AND(C29&gt;51500,C29&lt;=53000),53000,IF(AND(C29&gt;53000,C29&lt;=54600),54600,IF(AND(C29&gt;54600,C29&lt;=56200),56200,IF(AND(C29&gt;56200,C29&lt;=57900),57900,IF(AND(C29&gt;57900,C29&lt;=59600),59600,IF(AND(C29&gt;59600,C29&lt;=61400),61400,IF(AND(C29&gt;61400,C29&lt;=63200),63200,IF(AND(C29&gt;63200,C29&lt;=65100),65100,IF(AND(C29&gt;65100,C29&lt;=67100),67100,IF(AND(C29&gt;67100,C29&lt;=69100),69100))))))))))))))))))))))))))))))))))))))))</f>
        <v>59600</v>
      </c>
      <c r="E29" s="2"/>
      <c r="F29" s="2"/>
      <c r="G29" s="2"/>
      <c r="H29" s="2"/>
      <c r="I29" s="7"/>
    </row>
    <row r="30" spans="1:9" ht="20.100000000000001" hidden="1" customHeight="1">
      <c r="A30" s="1"/>
      <c r="B30" s="1">
        <v>1900</v>
      </c>
      <c r="C30" s="1">
        <f t="shared" si="0"/>
        <v>58082</v>
      </c>
      <c r="D30" s="24">
        <f>IF(AND(C30&lt;=19900),19900,IF(AND(C30&gt;19900,C30&lt;=20500),20500,IF(AND(C30&gt;20500,C30&lt;=21100),21100,IF(AND(C30&gt;21100,C30&lt;=21700),21700,IF(AND(C30&gt;21700,C30&lt;=22400),22400,IF(AND(C30&gt;22400,C30&lt;=23100),23100,IF(AND(C30&gt;23100,C30&lt;=23800),23800,IF(AND(C30&gt;23800,C30&lt;=24500),24500,IF(AND(C30&gt;24500,C30&lt;=25200),25200,IF(AND(C30&gt;25200,C30&lt;=26000),26000,IF(AND(C30&gt;26000,C30&lt;=26800),26800,IF(AND(C30&gt;26800,C30&lt;=27600),27600,IF(AND(C30&gt;27600,C30&lt;=28400),28400,IF(AND(C30&gt;28400,C30&lt;=29300),29300,IF(AND(C30&gt;29300,C30&lt;=30200),30200,IF(AND(C30&gt;30200,C30&lt;=31100),31100,IF(AND(C30&gt;31100,C30&lt;=32000),32000,IF(AND(C30&gt;32000,C30&lt;=33000),33000,IF(AND(C30&gt;33000,C30&lt;=34000),34000,IF(AND(C30&gt;34000,C30&lt;=35000),35000,IF(AND(C30&gt;35000,C30&lt;=36100),36100,IF(AND(C30&gt;36100,C30&lt;=37200),37200,IF(AND(C30&gt;37200,C30&lt;=38300),38300,IF(AND(C30&gt;38300,C30&lt;=39400),39400,IF(AND(C30&gt;39400,C30&lt;=40600),40600,IF(AND(C30&gt;40600,C30&lt;=41800),41800,IF(AND(C30&gt;41800,C30&lt;=43100),43100,IF(AND(C30&gt;43100,C30&lt;=44400),44400,IF(AND(C30&gt;44400,C30&lt;=45700),45700,IF(AND(C30&gt;45700,C30&lt;=47100),47100,IF(AND(C30&gt;47100,C30&lt;=48500),48500,IF(AND(C30&gt;48500,C30&lt;=50000),50000,IF(AND(C30&gt;50000,C30&lt;=51500),51500,IF(AND(C30&gt;51500,C30&lt;=53000),53000,IF(AND(C30&gt;53000,C30&lt;=54600),54600,IF(AND(C30&gt;54600,C30&lt;=56200),56200,IF(AND(C30&gt;56200,C30&lt;=57900),57900,IF(AND(C30&gt;57900,C30&lt;=59600),59600,IF(AND(C30&gt;59600,C30&lt;=61400),61400,IF(AND(C30&gt;61400,C30&lt;=63200),63200))))))))))))))))))))))))))))))))))))))))</f>
        <v>59600</v>
      </c>
      <c r="E30" s="2"/>
      <c r="F30" s="2"/>
      <c r="G30" s="2"/>
      <c r="H30" s="2"/>
      <c r="I30" s="7"/>
    </row>
    <row r="31" spans="1:9" ht="20.100000000000001" hidden="1" customHeight="1">
      <c r="A31" s="1"/>
      <c r="B31" s="1">
        <v>1800</v>
      </c>
      <c r="C31" s="1">
        <f t="shared" si="0"/>
        <v>58082</v>
      </c>
      <c r="D31" s="24" t="b">
        <f>IF(AND(C31&lt;=18000),18000,IF(AND(C31&gt;18000,C31&lt;=18500),18500,IF(AND(C31&gt;18500,C31&lt;=19100),19100,IF(AND(C31&gt;19100,C31&lt;=19700),19700,IF(AND(C31&gt;19700,C31&lt;=20300),20300,IF(AND(C31&gt;20300,C31&lt;=20900),20900,IF(AND(C31&gt;20900,C31&lt;=21500),21500,IF(AND(C31&gt;21500,C31&lt;=22100),22100,IF(AND(C31&gt;22100,C31&lt;=22800),22800,IF(AND(C31&gt;22800,C31&lt;=23500),23500,IF(AND(C31&gt;23500,C31&lt;=24200),24200,IF(AND(C31&gt;24200,C31&lt;=24900),24900,IF(AND(C31&gt;24900,C31&lt;=25600),25600,IF(AND(C31&gt;25600,C31&lt;=26400),26400,IF(AND(C31&gt;26400,C31&lt;=27200),27200,IF(AND(C31&gt;27200,C31&lt;=28000),28000,IF(AND(C31&gt;28000,C31&lt;=28800),28800,IF(AND(C31&gt;28800,C31&lt;=29700),29700,IF(AND(C31&gt;29700,C31&lt;=30600),30600,IF(AND(C31&gt;30600,C31&lt;=31500),31500,IF(AND(C31&gt;31500,C31&lt;=32400),32400,IF(AND(C31&gt;32400,C31&lt;=33400),33400,IF(AND(C31&gt;33400,C31&lt;=34400),34400,IF(AND(C31&gt;34400,C31&lt;=35400),35400,IF(AND(C31&gt;35400,C31&lt;=36500),36500,IF(AND(C31&gt;36500,C31&lt;=37600),37600,IF(AND(C31&gt;37600,C31&lt;=38700),38700,IF(AND(C31&gt;38700,C31&lt;=39900),39900,IF(AND(C31&gt;39900,C31&lt;=41100),41100,IF(AND(C31&gt;41100,C31&lt;=42300),42300,IF(AND(C31&gt;42300,C31&lt;=43600),43600,IF(AND(C31&gt;43600,C31&lt;=44900),44900,IF(AND(C31&gt;44900,C31&lt;=46200),46200,IF(AND(C31&gt;46200,C31&lt;=47600),47600,IF(AND(C31&gt;47600,C31&lt;=49000),49000,IF(AND(C31&gt;49000,C31&lt;=50500),50500,IF(AND(C31&gt;50500,C31&lt;=52000),52000,IF(AND(C31&gt;52000,C31&lt;=53600),53600,IF(AND(C31&gt;53600,C31&lt;=55200),55200,IF(AND(C31&gt;55200,C31&lt;=56900),56900))))))))))))))))))))))))))))))))))))))))</f>
        <v>0</v>
      </c>
      <c r="E31" s="2"/>
      <c r="F31" s="2"/>
      <c r="G31" s="2"/>
      <c r="H31" s="2"/>
      <c r="I31" s="7"/>
    </row>
    <row r="32" spans="1:9" ht="20.100000000000001" hidden="1" customHeight="1">
      <c r="A32" s="4"/>
      <c r="B32" s="1">
        <v>1650</v>
      </c>
      <c r="C32" s="1">
        <f t="shared" si="0"/>
        <v>58082</v>
      </c>
      <c r="D32" t="b">
        <f>IF(AND(C32&lt;=16900),16900,IF(AND(C32&gt;16900,C32&lt;=17400),17400,IF(AND(C32&gt;17400,C32&lt;=17900),17900,IF(AND(C32&gt;17900,C32&lt;=18400),18400,IF(AND(C32&gt;18400,C32&lt;=19000),19000,IF(AND(C32&gt;19000,C32&lt;=19600),19600,IF(AND(C32&gt;19600,C32&lt;=20200),20200,IF(AND(C32&gt;20200,C32&lt;=20800),20800,IF(AND(C32&gt;20800,C32&lt;=21400),21400,IF(AND(C32&gt;21400,C32&lt;=22000),22000,IF(AND(C32&gt;22000,C32&lt;=22700),22700,IF(AND(C32&gt;22700,C32&lt;=23400),23400,IF(AND(C32&gt;23400,C32&lt;=24100),24100,IF(AND(C32&gt;24100,C32&lt;=24800),24800,IF(AND(C32&gt;24800,C32&lt;=25500),25500,IF(AND(C32&gt;25500,C32&lt;=26300),26300,IF(AND(C32&gt;26300,C32&lt;=27100),27100,IF(AND(C32&gt;27100,C32&lt;=27900),27900,IF(AND(C32&gt;27900,C32&lt;=28700),28700,IF(AND(C32&gt;28700,C32&lt;=29600),29600,IF(AND(C32&gt;29600,C32&lt;=30500),30500,IF(AND(C32&gt;30500,C32&lt;=31400),31400,IF(AND(C32&gt;31400,C32&lt;=32300),32300,IF(AND(C32&gt;32300,C32&lt;=33300),33300,IF(AND(C32&gt;33300,C32&lt;=34300),34300,IF(AND(C32&gt;34300,C32&lt;=35300),35300,IF(AND(C32&gt;35300,C32&lt;=36400),36400,IF(AND(C32&gt;36400,C32&lt;=37500),37500,IF(AND(C32&gt;37500,C32&lt;=38600),38600,IF(AND(C32&gt;38600,C32&lt;=39800),39800,IF(AND(C32&gt;39800,C32&lt;=41000),41000,IF(AND(C32&gt;41000,C32&lt;=42200),42200,IF(AND(C32&gt;42200,C32&lt;=43500),43500,IF(AND(C32&gt;43500,C32&lt;=44800),44800,IF(AND(C32&gt;44800,C32&lt;=46100),46100,IF(AND(C32&gt;46100,C32&lt;=47500),47500,IF(AND(C32&gt;47500,C32&lt;=48900),48900,IF(AND(C32&gt;48900,C32&lt;=50400),50400,IF(AND(C32&gt;50400,C32&lt;=51900),51900,IF(AND(C32&gt;51900,C32&lt;=53500),53500))))))))))))))))))))))))))))))))))))))))</f>
        <v>0</v>
      </c>
      <c r="E32" s="2"/>
      <c r="F32" s="2"/>
      <c r="G32" s="2"/>
      <c r="H32" s="2"/>
      <c r="I32" s="2"/>
    </row>
    <row r="33" spans="1:9" ht="20.100000000000001" hidden="1" customHeight="1">
      <c r="A33" s="4"/>
      <c r="B33" s="1">
        <v>1400</v>
      </c>
      <c r="C33" s="1">
        <f t="shared" si="0"/>
        <v>58082</v>
      </c>
      <c r="D33" t="b">
        <f>IF(AND(C33&lt;=16900),16900,IF(AND(C33&gt;16900,C33&lt;=17400),17400,IF(AND(C33&gt;17400,C33&lt;=17900),17900,IF(AND(C33&gt;17900,C33&lt;=18400),18400,IF(AND(C33&gt;18400,C33&lt;=19000),19000,IF(AND(C33&gt;19000,C33&lt;=19600),19600,IF(AND(C33&gt;19600,C33&lt;=20200),20200,IF(AND(C33&gt;20200,C33&lt;=20800),20800,IF(AND(C33&gt;20800,C33&lt;=21400),21400,IF(AND(C33&gt;21400,C33&lt;=22000),22000,IF(AND(C33&gt;22000,C33&lt;=22700),22700,IF(AND(C33&gt;22700,C33&lt;=23400),23400,IF(AND(C33&gt;23400,C33&lt;=24100),24100,IF(AND(C33&gt;24100,C33&lt;=24800),24800,IF(AND(C33&gt;24800,C33&lt;=25500),25500,IF(AND(C33&gt;25500,C33&lt;=26300),26300,IF(AND(C33&gt;26300,C33&lt;=27100),27100,IF(AND(C33&gt;27100,C33&lt;=27900),27900,IF(AND(C33&gt;27900,C33&lt;=28700),28700,IF(AND(C33&gt;28700,C33&lt;=29600),29600,IF(AND(C33&gt;29600,C33&lt;=30500),30500,IF(AND(C33&gt;30500,C33&lt;=31400),31400,IF(AND(C33&gt;31400,C33&lt;=32300),32300,IF(AND(C33&gt;32300,C33&lt;=33300),33300,IF(AND(C33&gt;33300,C33&lt;=34300),34300,IF(AND(C33&gt;34300,C33&lt;=35300),35300,IF(AND(C33&gt;35300,C33&lt;=36400),36400,IF(AND(C33&gt;36400,C33&lt;=37500),37500,IF(AND(C33&gt;37500,C33&lt;=38600),38600,IF(AND(C33&gt;38600,C33&lt;=39800),39800,IF(AND(C33&gt;39800,C33&lt;=41000),41000,IF(AND(C33&gt;41000,C33&lt;=42200),42200,IF(AND(C33&gt;42200,C33&lt;=43500),43500,IF(AND(C33&gt;43500,C33&lt;=44800),44800,IF(AND(C33&gt;44800,C33&lt;=46100),46100,IF(AND(C33&gt;46100,C33&lt;=47500),47500,IF(AND(C33&gt;47500,C33&lt;=48900),48900,IF(AND(C33&gt;48900,C33&lt;=50400),50400,IF(AND(C33&gt;50400,C33&lt;=51900),51900,IF(AND(C33&gt;51900,C33&lt;=53500),53500))))))))))))))))))))))))))))))))))))))))</f>
        <v>0</v>
      </c>
      <c r="E33" s="2"/>
      <c r="F33" s="2"/>
      <c r="G33" s="2"/>
      <c r="H33" s="2"/>
      <c r="I33" s="2"/>
    </row>
    <row r="34" spans="1:9" ht="20.100000000000001" hidden="1" customHeight="1">
      <c r="A34" s="4"/>
      <c r="B34" s="1">
        <v>1300</v>
      </c>
      <c r="C34" s="1">
        <f t="shared" si="0"/>
        <v>58082</v>
      </c>
      <c r="D34" t="b">
        <f>IF(AND(C34&lt;=16900),16900,IF(AND(C34&gt;16900,C34&lt;=17400),17400,IF(AND(C34&gt;17400,C34&lt;=17900),17900,IF(AND(C34&gt;17900,C34&lt;=18400),18400,IF(AND(C34&gt;18400,C34&lt;=19000),19000,IF(AND(C34&gt;19000,C34&lt;=19600),19600,IF(AND(C34&gt;19600,C34&lt;=20200),20200,IF(AND(C34&gt;20200,C34&lt;=20800),20800,IF(AND(C34&gt;20800,C34&lt;=21400),21400,IF(AND(C34&gt;21400,C34&lt;=22000),22000,IF(AND(C34&gt;22000,C34&lt;=22700),22700,IF(AND(C34&gt;22700,C34&lt;=23400),23400,IF(AND(C34&gt;23400,C34&lt;=24100),24100,IF(AND(C34&gt;24100,C34&lt;=24800),24800,IF(AND(C34&gt;24800,C34&lt;=25500),25500,IF(AND(C34&gt;25500,C34&lt;=26300),26300,IF(AND(C34&gt;26300,C34&lt;=27100),27100,IF(AND(C34&gt;27100,C34&lt;=27900),27900,IF(AND(C34&gt;27900,C34&lt;=28700),28700,IF(AND(C34&gt;28700,C34&lt;=29600),29600,IF(AND(C34&gt;29600,C34&lt;=30500),30500,IF(AND(C34&gt;30500,C34&lt;=31400),31400,IF(AND(C34&gt;31400,C34&lt;=32300),32300,IF(AND(C34&gt;32300,C34&lt;=33300),33300,IF(AND(C34&gt;33300,C34&lt;=34300),34300,IF(AND(C34&gt;34300,C34&lt;=35300),35300,IF(AND(C34&gt;35300,C34&lt;=36400),36400,IF(AND(C34&gt;36400,C34&lt;=37500),37500,IF(AND(C34&gt;37500,C34&lt;=38600),38600,IF(AND(C34&gt;38600,C34&lt;=39800),39800,IF(AND(C34&gt;39800,C34&lt;=41000),41000,IF(AND(C34&gt;41000,C34&lt;=42200),42200,IF(AND(C34&gt;42200,C34&lt;=43500),43500,IF(AND(C34&gt;43500,C34&lt;=44800),44800,IF(AND(C34&gt;44800,C34&lt;=46100),46100,IF(AND(C34&gt;46100,C34&lt;=47500),47500,IF(AND(C34&gt;47500,C34&lt;=48900),48900,IF(AND(C34&gt;48900,C34&lt;=50400),50400,IF(AND(C34&gt;50400,C34&lt;=51900),51900,IF(AND(C34&gt;51900,C34&lt;=53500),53500))))))))))))))))))))))))))))))))))))))))</f>
        <v>0</v>
      </c>
      <c r="E34" s="2"/>
      <c r="F34" s="2"/>
      <c r="G34" s="2"/>
      <c r="H34" s="2"/>
      <c r="I34" s="2"/>
    </row>
    <row r="35" spans="1:9" ht="15" hidden="1" customHeight="1">
      <c r="A35" s="23"/>
      <c r="B35" s="24"/>
      <c r="C35" s="24"/>
      <c r="D35" s="24"/>
      <c r="E35" s="25"/>
      <c r="F35" s="25"/>
      <c r="G35" s="25"/>
      <c r="H35" s="25"/>
      <c r="I35" s="25"/>
    </row>
    <row r="36" spans="1:9" s="8" customFormat="1" ht="43.5" hidden="1" customHeight="1">
      <c r="A36" s="5" t="s">
        <v>13</v>
      </c>
      <c r="B36" s="11" t="s">
        <v>17</v>
      </c>
      <c r="C36" s="11" t="s">
        <v>18</v>
      </c>
      <c r="D36" s="6" t="s">
        <v>16</v>
      </c>
      <c r="E36" s="6" t="s">
        <v>16</v>
      </c>
      <c r="F36" s="6" t="s">
        <v>15</v>
      </c>
      <c r="G36" s="7" t="s">
        <v>5</v>
      </c>
      <c r="H36" s="7" t="s">
        <v>6</v>
      </c>
      <c r="I36" s="7" t="s">
        <v>8</v>
      </c>
    </row>
    <row r="37" spans="1:9" ht="33.75" hidden="1" customHeight="1">
      <c r="A37" s="3">
        <f>Introduction!B15+Introduction!B10</f>
        <v>23280</v>
      </c>
      <c r="B37" s="3">
        <f>B8</f>
        <v>4800</v>
      </c>
      <c r="C37" s="3">
        <f>C8</f>
        <v>58082</v>
      </c>
      <c r="D37" s="3">
        <f>IF(AND(C37&lt;=128900),132800,IF(AND(C37&gt;128900,C37&lt;=132800),136800,IF(AND(C37&gt;132800,C37&lt;=136800),140900,IF(AND(C37&gt;136800,C37&lt;=140900),145100,IF(AND(C37&gt;140900,C37&lt;=145100),149500,IF(AND(C37&gt;145100,C37&lt;=149500),154000,IF(AND(C37&gt;149500,C37&lt;=154000),158600,IF(AND(C37&gt;154000,C37&lt;=158600),163400,IF(AND(C37&gt;158600,C37&lt;=163400),168300,IF(AND(C37&gt;163400,C37&lt;=168300),173300,IF(AND(C37&gt;168300,C37&lt;=173300),178500,IF(AND(C37&gt;173300,C37&lt;=178500),183900,IF(AND(C37&gt;178500,C37&lt;=183900),189400,IF(AND(C37&gt;183900,C37&lt;=189400),195100,IF(AND(C37&gt;189400,C37&lt;=195100),201000,IF(AND(C37&gt;195100,C37&lt;=201000),207000,IF(AND(C37&gt;201000,C37&lt;=207000),213200,IF(AND(C37&gt;207000,C37&lt;=213200),219600,IF(AND(C37&gt;213200,C37&lt;=219600),219600)))))))))))))))))))</f>
        <v>132800</v>
      </c>
      <c r="E37" s="3">
        <f>IF(AND(B37=10000),D38,IF(AND(B37=9800),D39,IF(AND(B37=9500),D40,IF(AND(B37=8900),D41,IF(AND(B37=8800),D42,IF(AND(B37=8700),D43,IF(AND(B37=8000),D44,IF(AND(B37=7600),D45,IF(AND(B37=6600),D46,IF(AND(B37=6400),D47,IF(AND(B37=6000),D48,IF(AND(B37=5400),D49,IF(AND(B37=4800),D50,IF(AND(B37=4600),D51,IF(AND(B37=4200),D52,IF(AND(B37=4000),D53,IF(AND(B37=3600),D54,IF(AND(B37=3200),D55,IF(AND(B37=2800),D56,IF(AND(B37=2400),D57,IF(AND(B37=2000),D58,IF(AND(B37=1900),D59,IF(AND(B37=1800),D60,IF(AND(B37=1650),D61,IF(AND(B37=1400),D62,IF(AND(B37=1300),D63))))))))))))))))))))))))))</f>
        <v>60400</v>
      </c>
      <c r="F37" s="3">
        <f>E37*2/100</f>
        <v>1208</v>
      </c>
      <c r="G37" s="3">
        <f>ROUND(A37*Introduction!B12/100,0)</f>
        <v>2328</v>
      </c>
      <c r="H37" s="3">
        <f>Introduction!B13</f>
        <v>500</v>
      </c>
      <c r="I37" s="22">
        <f>E37+F37+G37+H37</f>
        <v>64436</v>
      </c>
    </row>
    <row r="38" spans="1:9" ht="20.100000000000001" hidden="1" customHeight="1">
      <c r="A38" s="3"/>
      <c r="B38" s="3">
        <v>10000</v>
      </c>
      <c r="C38" s="3">
        <f t="shared" ref="C38:C63" si="1">C37</f>
        <v>58082</v>
      </c>
      <c r="D38" s="3">
        <f>IF(AND(C38&lt;=128900),132800,IF(AND(C38&gt;128900,C38&lt;=132800),136800,IF(AND(C38&gt;132800,C38&lt;=136800),140900,IF(AND(C38&gt;136800,C38&lt;=140900),145100,IF(AND(C38&gt;140900,C38&lt;=145100),149500,IF(AND(C38&gt;145100,C38&lt;=149500),154000,IF(AND(C38&gt;149500,C38&lt;=154000),158600,IF(AND(C38&gt;154000,C38&lt;=158600),163400,IF(AND(C38&gt;158600,C38&lt;=163400),168300,IF(AND(C38&gt;163400,C38&lt;=168300),173300,IF(AND(C38&gt;168300,C38&lt;=173300),178500,IF(AND(C38&gt;173300,C38&lt;=178500),183900,IF(AND(C38&gt;178500,C38&lt;=183900),189400,IF(AND(C38&gt;183900,C38&lt;=189400),195100,IF(AND(C38&gt;189400,C38&lt;=195100),201000,IF(AND(C38&gt;195100,C38&lt;=201000),207000,IF(AND(C38&gt;201000,C38&lt;=207000),213200,IF(AND(C38&gt;207000,C38&lt;=213200),219600,IF(AND(C38&gt;213200,C38&lt;=219600),219600)))))))))))))))))))</f>
        <v>132800</v>
      </c>
      <c r="E38" s="3"/>
      <c r="F38" s="3"/>
      <c r="G38" s="3"/>
      <c r="H38" s="3"/>
      <c r="I38" s="22"/>
    </row>
    <row r="39" spans="1:9" ht="20.100000000000001" hidden="1" customHeight="1">
      <c r="A39" s="3"/>
      <c r="B39" s="3">
        <v>9800</v>
      </c>
      <c r="C39" s="3">
        <f t="shared" si="1"/>
        <v>58082</v>
      </c>
      <c r="D39" s="3">
        <f>IF(AND(C39&lt;=126000),129800,IF(AND(C39&gt;126000,C39&lt;=129800),133700,IF(AND(C39&gt;129800,C39&lt;=133700),137700,IF(AND(C39&gt;133700,C39&lt;=137700),141800,IF(AND(C39&gt;137700,C39&lt;=141800),146100,IF(AND(C39&gt;141800,C39&lt;=146100),150500,IF(AND(C39&gt;146100,C39&lt;=150500),155000,IF(AND(C39&gt;150500,C39&lt;=155000),159700,IF(AND(C39&gt;155000,C39&lt;=159700),164500,IF(AND(C39&gt;159700,C39&lt;=164500),169400,IF(AND(C39&gt;164500,C39&lt;=169400),174500,IF(AND(C39&gt;169400,C39&lt;=174500),179700,IF(AND(C39&gt;174500,C39&lt;=179700),185100,IF(AND(C39&gt;179700,C39&lt;=185100),190700,IF(AND(C39&gt;185100,C39&lt;=190700),196400,IF(AND(C39&gt;190700,C39&lt;=196400),202300,IF(AND(C39&gt;196400,C39&lt;=202300),208400,IF(AND(C39&gt;202300,C39&lt;=208400),214700,IF(AND(C39&gt;208400,C39&lt;=214700),214700)))))))))))))))))))</f>
        <v>129800</v>
      </c>
      <c r="E39" s="3"/>
      <c r="F39" s="3"/>
      <c r="G39" s="3"/>
      <c r="H39" s="3"/>
      <c r="I39" s="22"/>
    </row>
    <row r="40" spans="1:9" ht="20.100000000000001" hidden="1" customHeight="1">
      <c r="A40" s="3"/>
      <c r="B40" s="3">
        <v>9500</v>
      </c>
      <c r="C40" s="3">
        <f t="shared" si="1"/>
        <v>58082</v>
      </c>
      <c r="D40" s="3">
        <f>IF(AND(C40&lt;=125200),129000,IF(AND(C40&gt;125200,C40&lt;=129000),132900,IF(AND(C40&gt;129000,C40&lt;=132900),136900,IF(AND(C40&gt;132900,C40&lt;=136900),141000,IF(AND(C40&gt;136900,C40&lt;=141000),145200,IF(AND(C40&gt;141000,C40&lt;=145200),149600,IF(AND(C40&gt;145200,C40&lt;=149600),154100,IF(AND(C40&gt;149600,C40&lt;=154100),158700,IF(AND(C40&gt;154100,C40&lt;=158700),163500,IF(AND(C40&gt;158700,C40&lt;=163500),168400,IF(AND(C40&gt;163500,C40&lt;=168400),173500,IF(AND(C40&gt;168400,C40&lt;=173500),178700,IF(AND(C40&gt;173500,C40&lt;=178700),184100,IF(AND(C40&gt;178700,C40&lt;=184100),189600,IF(AND(C40&gt;184100,C40&lt;=189600),195300,IF(AND(C40&gt;189600,C40&lt;=195300),201200,IF(AND(C40&gt;195300,C40&lt;=201200),207200,IF(AND(C40&gt;201200,C40&lt;=207200),213400,IF(AND(C40&gt;207200,C40&lt;=213400),213400)))))))))))))))))))</f>
        <v>129000</v>
      </c>
      <c r="E40" s="3"/>
      <c r="F40" s="3"/>
      <c r="G40" s="3"/>
      <c r="H40" s="3"/>
      <c r="I40" s="22"/>
    </row>
    <row r="41" spans="1:9" ht="20.100000000000001" hidden="1" customHeight="1">
      <c r="A41" s="3"/>
      <c r="B41" s="3">
        <v>8900</v>
      </c>
      <c r="C41" s="3">
        <f t="shared" si="1"/>
        <v>58082</v>
      </c>
      <c r="D41" s="3">
        <f>IF(AND(C41&lt;=123600),127300,IF(AND(C41&gt;123600,C41&lt;=127300),131100,IF(AND(C41&gt;127300,C41&lt;=131100),135000,IF(AND(C41&gt;131100,C41&lt;=135000),139100,IF(AND(C41&gt;135000,C41&lt;=139100),143300,IF(AND(C41&gt;139100,C41&lt;=143300),147600,IF(AND(C41&gt;143300,C41&lt;=147600),152000,IF(AND(C41&gt;147600,C41&lt;=152000),156600,IF(AND(C41&gt;152000,C41&lt;=156600),161300,IF(AND(C41&gt;156600,C41&lt;=161300),166100,IF(AND(C41&gt;161300,C41&lt;=166100),171100,IF(AND(C41&gt;166100,C41&lt;=171100),176200,IF(AND(C41&gt;171100,C41&lt;=176200),181500,IF(AND(C41&gt;176200,C41&lt;=181500),186900,IF(AND(C41&gt;181500,C41&lt;=186900),192500,IF(AND(C41&gt;186900,C41&lt;=192500),198300,IF(AND(C41&gt;192500,C41&lt;=198300),204200,IF(AND(C41&gt;198300,C41&lt;=204200),210300,IF(AND(C41&gt;204200,C41&lt;=210300),210300)))))))))))))))))))</f>
        <v>127300</v>
      </c>
      <c r="E41" s="3"/>
      <c r="F41" s="3"/>
      <c r="G41" s="3"/>
      <c r="H41" s="3"/>
      <c r="I41" s="22"/>
    </row>
    <row r="42" spans="1:9" ht="20.100000000000001" hidden="1" customHeight="1">
      <c r="A42" s="3"/>
      <c r="B42" s="3">
        <v>8800</v>
      </c>
      <c r="C42" s="3">
        <f t="shared" si="1"/>
        <v>58082</v>
      </c>
      <c r="D42" s="3">
        <f>IF(AND(C42&lt;=118700),122300,IF(AND(C42&gt;118700,C42&lt;=122300),126000,IF(AND(C42&gt;122300,C42&lt;=126000),129800,IF(AND(C42&gt;126000,C42&lt;=129800),133700,IF(AND(C42&gt;129800,C42&lt;=133700),137700,IF(AND(C42&gt;133700,C42&lt;=137700),141800,IF(AND(C42&gt;137700,C42&lt;=141800),146100,IF(AND(C42&gt;141800,C42&lt;=146100),150500,IF(AND(C42&gt;146100,C42&lt;=150500),155000,IF(AND(C42&gt;150500,C42&lt;=155000),159700,IF(AND(C42&gt;155000,C42&lt;=159700),164500,IF(AND(C42&gt;159700,C42&lt;=164500),169400,IF(AND(C42&gt;164500,C42&lt;=169400),174500,IF(AND(C42&gt;169400,C42&lt;=174500),179700,IF(AND(C42&gt;174500,C42&lt;=179700),185100,IF(AND(C42&gt;179700,C42&lt;=185100),190700,IF(AND(C42&gt;185100,C42&lt;=190700),196400,IF(AND(C42&gt;190700,C42&lt;=196400),202300,IF(AND(C42&gt;196400,C42&lt;=202300),208400,IF(AND(C42&gt;202300,C42&lt;=208400),208400))))))))))))))))))))</f>
        <v>122300</v>
      </c>
      <c r="E42" s="3"/>
      <c r="F42" s="3"/>
      <c r="G42" s="3"/>
      <c r="H42" s="3"/>
      <c r="I42" s="22"/>
    </row>
    <row r="43" spans="1:9" ht="20.100000000000001" hidden="1" customHeight="1">
      <c r="A43" s="3"/>
      <c r="B43" s="3">
        <v>8700</v>
      </c>
      <c r="C43" s="3">
        <f t="shared" si="1"/>
        <v>58082</v>
      </c>
      <c r="D43" s="3">
        <f>IF(AND(C43&lt;=118500),122100,IF(AND(C43&gt;118500,C43&lt;=122100),125800,IF(AND(C43&gt;122100,C43&lt;=125800),129600,IF(AND(C43&gt;125800,C43&lt;=129600),133500,IF(AND(C43&gt;129600,C43&lt;=133500),137500,IF(AND(C43&gt;133500,C43&lt;=137500),141600,IF(AND(C43&gt;137500,C43&lt;=141600),145800,IF(AND(C43&gt;141600,C43&lt;=145800),150200,IF(AND(C43&gt;145800,C43&lt;=150200),154700,IF(AND(C43&gt;150200,C43&lt;=154700),159300,IF(AND(C43&gt;154700,C43&lt;=159300),164100,IF(AND(C43&gt;159300,C43&lt;=164100),169000,IF(AND(C43&gt;164100,C43&lt;=169000),174100,IF(AND(C43&gt;169000,C43&lt;=174100),179300,IF(AND(C43&gt;174100,C43&lt;=179300),184700,IF(AND(C43&gt;179300,C43&lt;=184700),190200,IF(AND(C43&gt;184700,C43&lt;=190200),195900,IF(AND(C43&gt;190200,C43&lt;=195900),201800,IF(AND(C43&gt;195900,C43&lt;=201800),207900,IF(AND(C43&gt;201800,C43&lt;=207900),207900))))))))))))))))))))</f>
        <v>122100</v>
      </c>
      <c r="E43" s="3"/>
      <c r="F43" s="3"/>
      <c r="G43" s="3"/>
      <c r="H43" s="3"/>
      <c r="I43" s="22"/>
    </row>
    <row r="44" spans="1:9" ht="20.100000000000001" hidden="1" customHeight="1">
      <c r="A44" s="3"/>
      <c r="B44" s="3">
        <v>8000</v>
      </c>
      <c r="C44" s="3">
        <f t="shared" si="1"/>
        <v>58082</v>
      </c>
      <c r="D44" s="3">
        <f>IF(AND(C44&lt;=88400),91100,IF(AND(C44&gt;88400,C44&lt;=91100),93800,IF(AND(C44&gt;91100,C44&lt;=93800),96600,IF(AND(C44&gt;93800,C44&lt;=96600),99500,IF(AND(C44&gt;96600,C44&lt;=99500),102500,IF(AND(C44&gt;99500,C44&lt;=102500),105600,IF(AND(C44&gt;102500,C44&lt;=105600),108800,IF(AND(C44&gt;105600,C44&lt;=108800),112100,IF(AND(C44&gt;108800,C44&lt;=112100),115500,IF(AND(C44&gt;112100,C44&lt;=115500),119000,IF(AND(C44&gt;115500,C44&lt;=119000),122600,IF(AND(C44&gt;119000,C44&lt;=122600),126300,IF(AND(C44&gt;122600,C44&lt;=126300),130100,IF(AND(C44&gt;126300,C44&lt;=130100),134000,IF(AND(C44&gt;130100,C44&lt;=134000),138000,IF(AND(C44&gt;134000,C44&lt;=138000),142100,IF(AND(C44&gt;138000,C44&lt;=142100),146400,IF(AND(C44&gt;142100,C44&lt;=146400),150800,IF(AND(C44&gt;146400,C44&lt;=150800),155300,IF(AND(C44&gt;150800,C44&lt;=155300),160000,IF(AND(C44&gt;155300,C44&lt;=160000),164800,IF(AND(C44&gt;160000,C44&lt;=164800),169700,IF(AND(C44&gt;164800,C44&lt;=169700),174800,IF(AND(C44&gt;169700,C44&lt;=174800),180000,IF(AND(C44&gt;174800,C44&lt;=180000),185400,IF(AND(C44&gt;180000,C44&lt;=185400),191000,IF(AND(C44&gt;185400,C44&lt;=191000),196700,IF(AND(C44&gt;191000,C44&lt;=196700),202600,IF(AND(C44&gt;196700,C44&lt;=202600),202600)))))))))))))))))))))))))))))</f>
        <v>91100</v>
      </c>
      <c r="E44" s="3"/>
      <c r="F44" s="3"/>
      <c r="G44" s="3"/>
      <c r="H44" s="3"/>
      <c r="I44" s="22"/>
    </row>
    <row r="45" spans="1:9" ht="20.100000000000001" hidden="1" customHeight="1">
      <c r="A45" s="3"/>
      <c r="B45" s="3">
        <v>7600</v>
      </c>
      <c r="C45" s="3">
        <f t="shared" si="1"/>
        <v>58082</v>
      </c>
      <c r="D45" s="3">
        <f>IF(AND(C45&lt;=78800),81200,IF(AND(C45&gt;78800,C45&lt;=81200),83600,IF(AND(C45&gt;81200,C45&lt;=83600),86100,IF(AND(C45&gt;83600,C45&lt;=86100),88700,IF(AND(C45&gt;86100,C45&lt;=88700),91400,IF(AND(C45&gt;88700,C45&lt;=91400),94100,IF(AND(C45&gt;91400,C45&lt;=94100),96900,IF(AND(C45&gt;94100,C45&lt;=96900),99800,IF(AND(C45&gt;96900,C45&lt;=99800),102800,IF(AND(C45&gt;99800,C45&lt;=102800),105900,IF(AND(C45&gt;102800,C45&lt;=105900),109100,IF(AND(C45&gt;105900,C45&lt;=109100),112400,IF(AND(C45&gt;109100,C45&lt;=112400),115800,IF(AND(C45&gt;112400,C45&lt;=115800),119300,IF(AND(C45&gt;115800,C45&lt;=119300),122900,IF(AND(C45&gt;119300,C45&lt;=122900),126600,IF(AND(C45&gt;122900,C45&lt;=126600),130400,IF(AND(C45&gt;126600,C45&lt;=130400),134300,IF(AND(C45&gt;130400,C45&lt;=134300),138300,IF(AND(C45&gt;134300,C45&lt;=138300),142400,IF(AND(C45&gt;138300,C45&lt;=142400),146700,IF(AND(C45&gt;142400,C45&lt;=146700),151100,IF(AND(C45&gt;146700,C45&lt;=151100),155600,IF(AND(C45&gt;151100,C45&lt;=155600),160300,IF(AND(C45&gt;155600,C45&lt;=160300),165100,IF(AND(C45&gt;160300,C45&lt;=165100),170100,IF(AND(C45&gt;165100,C45&lt;=170100),175200,IF(AND(C45&gt;170100,C45&lt;=175200),180500,IF(AND(C45&gt;175200,C45&lt;=180500),185900,IF(AND(C45&gt;180500,C45&lt;=185900),191500,IF(AND(C45&gt;185900,C45&lt;=191500),197200,IF(AND(C45&gt;191500,C45&lt;=197200),197200))))))))))))))))))))))))))))))))</f>
        <v>81200</v>
      </c>
      <c r="E45" s="3"/>
      <c r="F45" s="3"/>
      <c r="G45" s="3"/>
      <c r="H45" s="3"/>
      <c r="I45" s="22"/>
    </row>
    <row r="46" spans="1:9" ht="20.100000000000001" hidden="1" customHeight="1">
      <c r="A46" s="3"/>
      <c r="B46" s="3">
        <v>6600</v>
      </c>
      <c r="C46" s="3">
        <f t="shared" si="1"/>
        <v>58082</v>
      </c>
      <c r="D46" s="3">
        <f>IF(AND(C46&lt;=67700),69700,IF(AND(C46&gt;67700,C46&lt;=69700),71800,IF(AND(C46&gt;69700,C46&lt;=71800),74000,IF(AND(C46&gt;71800,C46&lt;=74000),76200,IF(AND(C46&gt;74000,C46&lt;=76200),78500,IF(AND(C46&gt;76200,C46&lt;=78500),80900,IF(AND(C46&gt;78500,C46&lt;=80900),83300,IF(AND(C46&gt;80900,C46&lt;=83300),85800,IF(AND(C46&gt;83300,C46&lt;=85800),88400,IF(AND(C46&gt;85800,C46&lt;=88400),91100,IF(AND(C46&gt;88400,C46&lt;=91100),93800,IF(AND(C46&gt;91100,C46&lt;=93800),96600,IF(AND(C46&gt;93800,C46&lt;=96600),99500,IF(AND(C46&gt;96600,C46&lt;=99500),102500,IF(AND(C46&gt;99500,C46&lt;=102500),105600,IF(AND(C46&gt;102500,C46&lt;=105600),108800,IF(AND(C46&gt;105600,C46&lt;=108800),112100,IF(AND(C46&gt;108800,C46&lt;=112100),115500,IF(AND(C46&gt;112100,C46&lt;=115500),119000,IF(AND(C46&gt;115500,C46&lt;=119000),122600,IF(AND(C46&gt;119000,C46&lt;=122600),126300,IF(AND(C46&gt;122600,C46&lt;=126300),130100,IF(AND(C46&gt;126300,C46&lt;=130100),134000,IF(AND(C46&gt;130100,C46&lt;=134000),138000,IF(AND(C46&gt;134000,C46&lt;=138000),142100,IF(AND(C46&gt;138000,C46&lt;=142100),146400,IF(AND(C46&gt;142100,C46&lt;=146400),150800,IF(AND(C46&gt;146400,C46&lt;=150800),155300,IF(AND(C46&gt;150800,C46&lt;=155300),160000,IF(AND(C46&gt;155300,C46&lt;=160000),164800,IF(AND(C46&gt;160000,C46&lt;=164800),169700,IF(AND(C46&gt;164800,C46&lt;=169700),174800,IF(AND(C46&gt;169700,C46&lt;=174800),180000,IF(AND(C46&gt;174800,C46&lt;=180000),185400,IF(AND(C46&gt;180000,C46&lt;=185400),191000,IF(AND(C46&gt;185400,C46&lt;=191000),191000))))))))))))))))))))))))))))))))))))</f>
        <v>69700</v>
      </c>
      <c r="E46" s="3"/>
      <c r="F46" s="3"/>
      <c r="G46" s="3"/>
      <c r="H46" s="3"/>
      <c r="I46" s="22"/>
    </row>
    <row r="47" spans="1:9" ht="20.100000000000001" hidden="1" customHeight="1">
      <c r="A47" s="3"/>
      <c r="B47" s="3">
        <v>6400</v>
      </c>
      <c r="C47" s="3">
        <f t="shared" si="1"/>
        <v>58082</v>
      </c>
      <c r="D47" s="3">
        <f>IF(AND(C47&lt;=66800),68800,IF(AND(C47&gt;66800,C47&lt;=68800),70900,IF(AND(C47&gt;68800,C47&lt;=70900),73000,IF(AND(C47&gt;70900,C47&lt;=73000),75200,IF(AND(C47&gt;73000,C47&lt;=75200),77500,IF(AND(C47&gt;75200,C47&lt;=77500),79800,IF(AND(C47&gt;77500,C47&lt;=79800),82200,IF(AND(C47&gt;79800,C47&lt;=82200),84700,IF(AND(C47&gt;82200,C47&lt;=84700),87200,IF(AND(C47&gt;84700,C47&lt;=87200),89800,IF(AND(C47&gt;87200,C47&lt;=89800),92500,IF(AND(C47&gt;89800,C47&lt;=92500),95300,IF(AND(C47&gt;92500,C47&lt;=95300),98200,IF(AND(C47&gt;95300,C47&lt;=98200),101100,IF(AND(C47&gt;98200,C47&lt;=101100),104100,IF(AND(C47&gt;101100,C47&lt;=104100),107200,IF(AND(C47&gt;104100,C47&lt;=107200),110400,IF(AND(C47&gt;107200,C47&lt;=110400),113700,IF(AND(C47&gt;110400,C47&lt;=113700),117100,IF(AND(C47&gt;113700,C47&lt;=117100),120600,IF(AND(C47&gt;117100,C47&lt;=120600),124200,IF(AND(C47&gt;120600,C47&lt;=124200),127900,IF(AND(C47&gt;124200,C47&lt;=127900),131700,IF(AND(C47&gt;127900,C47&lt;=131700),135700,IF(AND(C47&gt;131700,C47&lt;=135700),139800,IF(AND(C47&gt;135700,C47&lt;=139800),144000,IF(AND(C47&gt;139800,C47&lt;=144000),148300,IF(AND(C47&gt;144000,C47&lt;=148300),152700,IF(AND(C47&gt;148300,C47&lt;=152700),157300,IF(AND(C47&gt;152700,C47&lt;=157300),162000,IF(AND(C47&gt;157300,C47&lt;=162000),166900,IF(AND(C47&gt;162000,C47&lt;=166900),171900,IF(AND(C47&gt;166900,C47&lt;=171900),177100,IF(AND(C47&gt;171900,C47&lt;=177100),182400,IF(AND(C47&gt;177100,C47&lt;=182400),187900,IF(AND(C47&gt;182400,C47&lt;=187900),187900))))))))))))))))))))))))))))))))))))</f>
        <v>68800</v>
      </c>
      <c r="E47" s="3"/>
      <c r="F47" s="3"/>
      <c r="G47" s="3"/>
      <c r="H47" s="3"/>
      <c r="I47" s="22"/>
    </row>
    <row r="48" spans="1:9" ht="20.100000000000001" hidden="1" customHeight="1">
      <c r="A48" s="3"/>
      <c r="B48" s="3">
        <v>6000</v>
      </c>
      <c r="C48" s="3">
        <f t="shared" si="1"/>
        <v>58082</v>
      </c>
      <c r="D48" s="3">
        <f>IF(AND(C48&lt;=65700),67700,IF(AND(C48&gt;65700,C48&lt;=67700),69700,IF(AND(C48&gt;67700,C48&lt;=69700),71800,IF(AND(C48&gt;69700,C48&lt;=71800),74000,IF(AND(C48&gt;71800,C48&lt;=74000),76200,IF(AND(C48&gt;74000,C48&lt;=76200),78500,IF(AND(C48&gt;76200,C48&lt;=78500),80900,IF(AND(C48&gt;78500,C48&lt;=80900),83300,IF(AND(C48&gt;80900,C48&lt;=83300),85800,IF(AND(C48&gt;83300,C48&lt;=85800),88400,IF(AND(C48&gt;85800,C48&lt;=88400),91100,IF(AND(C48&gt;88400,C48&lt;=91100),93800,IF(AND(C48&gt;91100,C48&lt;=93800),96600,IF(AND(C48&gt;93800,C48&lt;=96600),99500,IF(AND(C48&gt;96600,C48&lt;=99500),102500,IF(AND(C48&gt;99500,C48&lt;=102500),105600,IF(AND(C48&gt;102500,C48&lt;=105600),108800,IF(AND(C48&gt;105600,C48&lt;=108800),112100,IF(AND(C48&gt;108800,C48&lt;=112100),115500,IF(AND(C48&gt;112100,C48&lt;=115500),119000,IF(AND(C48&gt;115500,C48&lt;=119000),122600,IF(AND(C48&gt;119000,C48&lt;=122600),126300,IF(AND(C48&gt;122600,C48&lt;=126300),130100,IF(AND(C48&gt;126300,C48&lt;=130100),134000,IF(AND(C48&gt;130100,C48&lt;=134000),138000,IF(AND(C48&gt;134000,C48&lt;=138000),142100,IF(AND(C48&gt;138000,C48&lt;=142100),146400,IF(AND(C48&gt;142100,C48&lt;=146400),150800,IF(AND(C48&gt;146400,C48&lt;=150800),155300,IF(AND(C48&gt;150800,C48&lt;=155300),160000,IF(AND(C48&gt;155300,C48&lt;=160000),164800,IF(AND(C48&gt;160000,C48&lt;=164800),169700,IF(AND(C48&gt;164800,C48&lt;=169700),174800,IF(AND(C48&gt;169700,C48&lt;=174800),180000,IF(AND(C48&gt;174800,C48&lt;=180000),185400,IF(AND(C48&gt;180000,C48&lt;=185400),185400))))))))))))))))))))))))))))))))))))</f>
        <v>67700</v>
      </c>
      <c r="E48" s="3"/>
      <c r="F48" s="3"/>
      <c r="G48" s="3"/>
      <c r="H48" s="3"/>
      <c r="I48" s="22"/>
    </row>
    <row r="49" spans="1:9" ht="20.100000000000001" hidden="1" customHeight="1">
      <c r="A49" s="3"/>
      <c r="B49" s="3">
        <v>5400</v>
      </c>
      <c r="C49" s="3">
        <f t="shared" si="1"/>
        <v>58082</v>
      </c>
      <c r="D49" s="3">
        <f>IF(AND(C49&lt;=53100),54700,IF(AND(C49&gt;53100,C49&lt;=54700),56300,IF(AND(C49&gt;54700,C49&lt;=56300),58000,IF(AND(C49&gt;56300,C49&lt;=58000),59700,IF(AND(C49&gt;58000,C49&lt;=59700),61500,IF(AND(C49&gt;59700,C49&lt;=61500),63300,IF(AND(C49&gt;61500,C49&lt;=63300),65200,IF(AND(C49&gt;63300,C49&lt;=65200),67200,IF(AND(C49&gt;65200,C49&lt;=67200),69200,IF(AND(C49&gt;67200,C49&lt;=69200),71300,IF(AND(C49&gt;69200,C49&lt;=71300),73400,IF(AND(C49&gt;71300,C49&lt;=73400),75600,IF(AND(C49&gt;73400,C49&lt;=75600),77900,IF(AND(C49&gt;75600,C49&lt;=77900),80200,IF(AND(C49&gt;77900,C49&lt;=80200),82600,IF(AND(C49&gt;80200,C49&lt;=82600),85100,IF(AND(C49&gt;82600,C49&lt;=85100),87700,IF(AND(C49&gt;85100,C49&lt;=87700),90300,IF(AND(C49&gt;87700,C49&lt;=90300),93000,IF(AND(C49&gt;90300,C49&lt;=93000),95800,IF(AND(C49&gt;93000,C49&lt;=95800),98700,IF(AND(C49&gt;95800,C49&lt;=98700),101700,IF(AND(C49&gt;98700,C49&lt;=101700),104800,IF(AND(C49&gt;101700,C49&lt;=104800),107900,IF(AND(C49&gt;104800,C49&lt;=107900),111100,IF(AND(C49&gt;107900,C49&lt;=111100),114400,IF(AND(C49&gt;111100,C49&lt;=114400),117800,IF(AND(C49&gt;114400,C49&lt;=117800),121300,IF(AND(C49&gt;117800,C49&lt;=121300),124900,IF(AND(C49&gt;121300,C49&lt;=124900),128600,IF(AND(C49&gt;124900,C49&lt;=128600),132500,IF(AND(C49&gt;128600,C49&lt;=132500),136500,IF(AND(C49&gt;132500,C49&lt;=136500),140600,IF(AND(C49&gt;136500,C49&lt;=140600),144800,IF(AND(C49&gt;140600,C49&lt;=144800),149100,IF(AND(C49&gt;144800,C49&lt;=149100),153600,IF(AND(C49&gt;149100,C49&lt;=153600),158200,IF(AND(C49&gt;153600,C49&lt;=158200),162900,IF(AND(C49&gt;158200,C49&lt;=162900),167800,IF(AND(C49&gt;162900,C49&lt;=167800),167800))))))))))))))))))))))))))))))))))))))))</f>
        <v>61500</v>
      </c>
      <c r="E49" s="3"/>
      <c r="F49" s="3"/>
      <c r="G49" s="3"/>
      <c r="H49" s="3"/>
      <c r="I49" s="22"/>
    </row>
    <row r="50" spans="1:9" ht="20.100000000000001" hidden="1" customHeight="1">
      <c r="A50" s="3"/>
      <c r="B50" s="3">
        <v>4800</v>
      </c>
      <c r="C50" s="3">
        <f t="shared" si="1"/>
        <v>58082</v>
      </c>
      <c r="D50" s="3">
        <f>IF(AND(C50&lt;=47600),49000,IF(AND(C50&gt;47600,C50&lt;=49000),50500,IF(AND(C50&gt;49000,C50&lt;=50500),52000,IF(AND(C50&gt;50500,C50&lt;=52000),53600,IF(AND(C50&gt;52000,C50&lt;=53600),55200,IF(AND(C50&gt;53600,C50&lt;=55200),56900,IF(AND(C50&gt;55200,C50&lt;=56900),58600,IF(AND(C50&gt;56900,C50&lt;=58600),60400,IF(AND(C50&gt;58600,C50&lt;=60400),62200,IF(AND(C50&gt;60400,C50&lt;=62200),64100,IF(AND(C50&gt;62200,C50&lt;=64100),66000,IF(AND(C50&gt;64100,C50&lt;=66000),68000,IF(AND(C50&gt;66000,C50&lt;=68000),70000,IF(AND(C50&gt;68000,C50&lt;=70000),72100,IF(AND(C50&gt;70000,C50&lt;=72100),74300,IF(AND(C50&gt;72100,C50&lt;=74300),76500,IF(AND(C50&gt;74300,C50&lt;=76500),78800,IF(AND(C50&gt;76500,C50&lt;=78800),81200,IF(AND(C50&gt;78800,C50&lt;=81200),83600,IF(AND(C50&gt;81200,C50&lt;=83600),86100,IF(AND(C50&gt;83600,C50&lt;=86100),88700,IF(AND(C50&gt;86100,C50&lt;=88700),91400,IF(AND(C50&gt;88700,C50&lt;=91400),94100,IF(AND(C50&gt;91400,C50&lt;=94100),96900,IF(AND(C50&gt;94100,C50&lt;=96900),99800,IF(AND(C50&gt;96900,C50&lt;=99800),102800,IF(AND(C50&gt;99800,C50&lt;=102800),105900,IF(AND(C50&gt;102800,C50&lt;=105900),109100,IF(AND(C50&gt;105900,C50&lt;=109100),112400,IF(AND(C50&gt;109100,C50&lt;=112400),115800,IF(AND(C50&gt;112400,C50&lt;=115800),119300,IF(AND(C50&gt;115800,C50&lt;=119300),122900,IF(AND(C50&gt;119300,C50&lt;=122900),126600,IF(AND(C50&gt;122900,C50&lt;=126600),130400,IF(AND(C50&gt;126600,C50&lt;=130400),134300,IF(AND(C50&gt;130400,C50&lt;=134300),138300,IF(AND(C50&gt;134300,C50&lt;=138300),142400,IF(AND(C50&gt;138300,C50&lt;=142400),146700,IF(AND(C50&gt;142400,C50&lt;=146700),151100,IF(AND(C50&gt;146700,C50&lt;=151100),151100))))))))))))))))))))))))))))))))))))))))</f>
        <v>60400</v>
      </c>
      <c r="E50" s="3"/>
      <c r="F50" s="3"/>
      <c r="G50" s="3"/>
      <c r="H50" s="3"/>
      <c r="I50" s="22"/>
    </row>
    <row r="51" spans="1:9" ht="20.100000000000001" hidden="1" customHeight="1">
      <c r="A51" s="3"/>
      <c r="B51" s="3">
        <v>4600</v>
      </c>
      <c r="C51" s="3">
        <f t="shared" si="1"/>
        <v>58082</v>
      </c>
      <c r="D51" s="3">
        <f>IF(AND(C51&lt;=44900),46200,IF(AND(C51&gt;44900,C51&lt;=46200),47600,IF(AND(C51&gt;46200,C51&lt;=47600),49000,IF(AND(C51&gt;47600,C51&lt;=49000),50500,IF(AND(C51&gt;49000,C51&lt;=50500),52000,IF(AND(C51&gt;50500,C51&lt;=52000),53600,IF(AND(C51&gt;52000,C51&lt;=53600),55200,IF(AND(C51&gt;53600,C51&lt;=55200),56900,IF(AND(C51&gt;55200,C51&lt;=56900),58600,IF(AND(C51&gt;56900,C51&lt;=58600),60400,IF(AND(C51&gt;58600,C51&lt;=60400),62200,IF(AND(C51&gt;60400,C51&lt;=62200),64100,IF(AND(C51&gt;62200,C51&lt;=64100),66000,IF(AND(C51&gt;64100,C51&lt;=66000),68000,IF(AND(C51&gt;66000,C51&lt;=68000),70000,IF(AND(C51&gt;68000,C51&lt;=70000),72100,IF(AND(C51&gt;70000,C51&lt;=72100),74300,IF(AND(C51&gt;72100,C51&lt;=74300),76500,IF(AND(C51&gt;74300,C51&lt;=76500),78800,IF(AND(C51&gt;76500,C51&lt;=78800),81200,IF(AND(C51&gt;78800,C51&lt;=81200),83600,IF(AND(C51&gt;81200,C51&lt;=83600),86100,IF(AND(C51&gt;83600,C51&lt;=86100),88700,IF(AND(C51&gt;86100,C51&lt;=88700),91400,IF(AND(C51&gt;88700,C51&lt;=91400),94100,IF(AND(C51&gt;91400,C51&lt;=94100),96900,IF(AND(C51&gt;94100,C51&lt;=96900),99800,IF(AND(C51&gt;96900,C51&lt;=99800),102800,IF(AND(C51&gt;99800,C51&lt;=102800),105900,IF(AND(C51&gt;102800,C51&lt;=105900),109100,IF(AND(C51&gt;105900,C51&lt;=109100),112400,IF(AND(C51&gt;109100,C51&lt;=112400),115800,IF(AND(C51&gt;112400,C51&lt;=115800),119300,IF(AND(C51&gt;115800,C51&lt;=119300),122900,IF(AND(C51&gt;119300,C51&lt;=122900),126600,IF(AND(C51&gt;122900,C51&lt;=126600),130400,IF(AND(C51&gt;126600,C51&lt;=130400),134300,IF(AND(C51&gt;130400,C51&lt;=134300),138300,IF(AND(C51&gt;134300,C51&lt;=138300),142400,IF(AND(C51&gt;138300,C51&lt;=142400),142400)))))))))))))))))))))))))))))))))))))))
)</f>
        <v>60400</v>
      </c>
      <c r="E51" s="3"/>
      <c r="F51" s="3"/>
      <c r="G51" s="3"/>
      <c r="H51" s="3"/>
      <c r="I51" s="22"/>
    </row>
    <row r="52" spans="1:9" ht="20.100000000000001" hidden="1" customHeight="1">
      <c r="A52" s="3"/>
      <c r="B52" s="3">
        <v>4200</v>
      </c>
      <c r="C52" s="3">
        <f t="shared" si="1"/>
        <v>58082</v>
      </c>
      <c r="D52" s="3">
        <f>IF(AND(C52&lt;=35400),36500,IF(AND(C52&gt;35400,C52&lt;=36500),37600,IF(AND(C52&gt;36500,C52&lt;=37600),38700,IF(AND(C52&gt;37600,C52&lt;=38700),39900,IF(AND(C52&gt;38700,C52&lt;=39900),41100,IF(AND(C52&gt;39900,C52&lt;=41100),42300,IF(AND(C52&gt;41100,C52&lt;=42300),43600,IF(AND(C52&gt;42300,C52&lt;=43600),44900,IF(AND(C52&gt;43600,C52&lt;=44900),46200,IF(AND(C52&gt;44900,C52&lt;=46200),47600,IF(AND(C52&gt;46200,C52&lt;=47600),49000,IF(AND(C52&gt;47600,C52&lt;=49000),50500,IF(AND(C52&gt;49000,C52&lt;=50500),52000,IF(AND(C52&gt;50500,C52&lt;=52000),53600,IF(AND(C52&gt;52000,C52&lt;=53600),55200,IF(AND(C52&gt;53600,C52&lt;=55200),56900,IF(AND(C52&gt;55200,C52&lt;=56900),58600,IF(AND(C52&gt;56900,C52&lt;=58600),60400,IF(AND(C52&gt;58600,C52&lt;=60400),62200,IF(AND(C52&gt;60400,C52&lt;=62200),64100,IF(AND(C52&gt;62200,C52&lt;=64100),66000,IF(AND(C52&gt;64100,C52&lt;=66000),68000,IF(AND(C52&gt;66000,C52&lt;=68000),70000,IF(AND(C52&gt;68000,C52&lt;=70000),72100,IF(AND(C52&gt;70000,C52&lt;=72100),74300,IF(AND(C52&gt;72100,C52&lt;=74300),76500,IF(AND(C52&gt;74300,C52&lt;=76500),78800,IF(AND(C52&gt;76500,C52&lt;=78800),81200,IF(AND(C52&gt;78800,C52&lt;=81200),83600,IF(AND(C52&gt;81200,C52&lt;=83600),86100,IF(AND(C52&gt;83600,C52&lt;=86100),88700,IF(AND(C52&gt;86100,C52&lt;=88700),91400,IF(AND(C52&gt;88700,C52&lt;=91400),94100,IF(AND(C52&gt;91400,C52&lt;=94100),96900,IF(AND(C52&gt;94100,C52&lt;=96900),99800,IF(AND(C52&gt;96900,C52&lt;=99800),102800,IF(AND(C52&gt;99800,C52&lt;=102800),105900,IF(AND(C52&gt;102800,C52&lt;=105900),109100,IF(AND(C52&gt;105900,C52&lt;=109100),112400,IF(AND(C52&gt;109100,C52&lt;=112400),112400))))))))))))))))))))))))))))))))))))))))</f>
        <v>60400</v>
      </c>
      <c r="E52" s="3"/>
      <c r="F52" s="3"/>
      <c r="G52" s="3"/>
      <c r="H52" s="3"/>
      <c r="I52" s="22"/>
    </row>
    <row r="53" spans="1:9" ht="20.100000000000001" hidden="1" customHeight="1">
      <c r="A53" s="3"/>
      <c r="B53" s="3">
        <v>4000</v>
      </c>
      <c r="C53" s="3">
        <f t="shared" si="1"/>
        <v>58082</v>
      </c>
      <c r="D53" s="3">
        <f>IF(AND(C53&lt;=35200),35200,IF(AND(C53&gt;34200,C53&lt;=35200),36300,IF(AND(C53&gt;35200,C53&lt;=36300),37400,IF(AND(C53&gt;36300,C53&lt;=37400),38500,IF(AND(C53&gt;37400,C53&lt;=38500),39700,IF(AND(C53&gt;38500,C53&lt;=39700),40900,IF(AND(C53&gt;39700,C53&lt;=40900),42100,IF(AND(C53&gt;40900,C53&lt;=42100),43400,IF(AND(C53&gt;42100,C53&lt;=43400),44700,IF(AND(C53&gt;43400,C53&lt;=44700),46000,IF(AND(C53&gt;44700,C53&lt;=46000),47400,IF(AND(C53&gt;46000,C53&lt;=47400),48800,IF(AND(C53&gt;47400,C53&lt;=48800),50300,IF(AND(C53&gt;48800,C53&lt;=50300),51800,IF(AND(C53&gt;50300,C53&lt;=51800),53400,IF(AND(C53&gt;51800,C53&lt;=53400),55000,IF(AND(C53&gt;53400,C53&lt;=55000),56700,IF(AND(C53&gt;55000,C53&lt;=56700),58400,IF(AND(C53&gt;56700,C53&lt;=58400),60200,IF(AND(C53&gt;58400,C53&lt;=60200),62000,IF(AND(C53&gt;60200,C53&lt;=62000),63900,IF(AND(C53&gt;62000,C53&lt;=63900),65800,IF(AND(C53&gt;63900,C53&lt;=65800),67800,IF(AND(C53&gt;65800,C53&lt;=67800),69800,IF(AND(C53&gt;67800,C53&lt;=69800),71900,IF(AND(C53&gt;69800,C53&lt;=71900),74100,IF(AND(C53&gt;71900,C53&lt;=74100),76300,IF(AND(C53&gt;74100,C53&lt;=76300),78600,IF(AND(C53&gt;76300,C53&lt;=78600),81000,IF(AND(C53&gt;78600,C53&lt;=81000),83400,IF(AND(C53&gt;81000,C53&lt;=83400),85900,IF(AND(C53&gt;83400,C53&lt;=85900),88500,IF(AND(C53&gt;85900,C53&lt;=88500),91200,IF(AND(C53&gt;88500,C53&lt;=91200),93900,IF(AND(C53&gt;91200,C53&lt;=93900),96700,IF(AND(C53&gt;93900,C53&lt;=96700),99600,IF(AND(C53&gt;96700,C53&lt;=99600),102600,IF(AND(C53&gt;99600,C53&lt;=102600),105700,IF(AND(C53&gt;102600,C53&lt;=105700),108900,IF(AND(C53&gt;105700,C53&lt;=108900),108900))))))))))))))))))))))))))))))))))))))))</f>
        <v>60200</v>
      </c>
      <c r="E53" s="3"/>
      <c r="F53" s="3"/>
      <c r="G53" s="3"/>
      <c r="H53" s="3"/>
      <c r="I53" s="22"/>
    </row>
    <row r="54" spans="1:9" ht="20.100000000000001" hidden="1" customHeight="1">
      <c r="A54" s="3"/>
      <c r="B54" s="3">
        <v>3600</v>
      </c>
      <c r="C54" s="3">
        <f t="shared" si="1"/>
        <v>58082</v>
      </c>
      <c r="D54" s="3">
        <f>IF(AND(C54&lt;=33200),34200,IF(AND(C54&gt;33200,C54&lt;=34200),35200,IF(AND(C54&gt;34200,C54&lt;=35200),36300,IF(AND(C54&gt;35200,C54&lt;=36300),37400,IF(AND(C54&gt;36300,C54&lt;=37400),38500,IF(AND(C54&gt;37400,C54&lt;=38500),39700,IF(AND(C54&gt;38500,C54&lt;=39700),40900,IF(AND(C54&gt;39700,C54&lt;=40900),42100,IF(AND(C54&gt;40900,C54&lt;=42100),43400,IF(AND(C54&gt;42100,C54&lt;=43400),44700,IF(AND(C54&gt;43400,C54&lt;=44700),46000,IF(AND(C54&gt;44700,C54&lt;=46000),47400,IF(AND(C54&gt;46000,C54&lt;=47400),48800,IF(AND(C54&gt;47400,C54&lt;=48800),50300,IF(AND(C54&gt;48800,C54&lt;=50300),51800,IF(AND(C54&gt;50300,C54&lt;=51800),53400,IF(AND(C54&gt;51800,C54&lt;=53400),55000,IF(AND(C54&gt;53400,C54&lt;=55000),56700,IF(AND(C54&gt;55000,C54&lt;=56700),58400,IF(AND(C54&gt;56700,C54&lt;=58400),60200,IF(AND(C54&gt;58400,C54&lt;=60200),62000,IF(AND(C54&gt;60200,C54&lt;=62000),63900,IF(AND(C54&gt;62000,C54&lt;=63900),65800,IF(AND(C54&gt;63900,C54&lt;=65800),67800,IF(AND(C54&gt;65800,C54&lt;=67800),69800,IF(AND(C54&gt;67800,C54&lt;=69800),71900,IF(AND(C54&gt;69800,C54&lt;=71900),74100,IF(AND(C54&gt;71900,C54&lt;=74100),76300,IF(AND(C54&gt;74100,C54&lt;=76300),78600,IF(AND(C54&gt;76300,C54&lt;=78600),81000,IF(AND(C54&gt;78600,C54&lt;=81000),83400,IF(AND(C54&gt;81000,C54&lt;=83400),85900,IF(AND(C54&gt;83400,C54&lt;=85900),88500,IF(AND(C54&gt;85900,C54&lt;=88500),91200,IF(AND(C54&gt;88500,C54&lt;=91200),93900,IF(AND(C54&gt;91200,C54&lt;=93900),96700,IF(AND(C54&gt;93900,C54&lt;=96700),99600,IF(AND(C54&gt;96700,C54&lt;=99600),102600,IF(AND(C54&gt;99600,C54&lt;=102600),105700,IF(AND(C54&gt;102600,C54&lt;=105700),105700))))))))))))))))))))))))))))))))))))))))</f>
        <v>60200</v>
      </c>
      <c r="E54" s="3"/>
      <c r="F54" s="3"/>
      <c r="G54" s="3"/>
      <c r="H54" s="3"/>
      <c r="I54" s="22"/>
    </row>
    <row r="55" spans="1:9" ht="20.100000000000001" hidden="1" customHeight="1">
      <c r="A55" s="3"/>
      <c r="B55" s="3">
        <v>3200</v>
      </c>
      <c r="C55" s="3">
        <f t="shared" si="1"/>
        <v>58082</v>
      </c>
      <c r="D55" s="3">
        <f>IF(AND(C55&lt;=32100),33100,IF(AND(C55&gt;32100,C55&lt;=33100),34100,IF(AND(C55&gt;33100,C55&lt;=34100),35100,IF(AND(C55&gt;34100,C55&lt;=35100),36200,IF(AND(C55&gt;35100,C55&lt;=36200),37300,IF(AND(C55&gt;36200,C55&lt;=37300),38400,IF(AND(C55&gt;37300,C55&lt;=38400),39600,IF(AND(C55&gt;38400,C55&lt;=39600),40800,IF(AND(C55&gt;39600,C55&lt;=40800),42000,IF(AND(C55&gt;40800,C55&lt;=42000),43300,IF(AND(C55&gt;42000,C55&lt;=43300),44600,IF(AND(C55&gt;43300,C55&lt;=44600),45900,IF(AND(C55&gt;44600,C55&lt;=45900),47300,IF(AND(C55&gt;45900,C55&lt;=47300),48700,IF(AND(C55&gt;47300,C55&lt;=48700),50200,IF(AND(C55&gt;48700,C55&lt;=50200),51700,IF(AND(C55&gt;50200,C55&lt;=51700),53300,IF(AND(C55&gt;51700,C55&lt;=53300),54900,IF(AND(C55&gt;53300,C55&lt;=54900),56500,IF(AND(C55&gt;54900,C55&lt;=56500),58200,IF(AND(C55&gt;56500,C55&lt;=58200),59900,IF(AND(C55&gt;58200,C55&lt;=59900),61700,IF(AND(C55&gt;59900,C55&lt;=61700),63600,IF(AND(C55&gt;61700,C55&lt;=63600),65500,IF(AND(C55&gt;63600,C55&lt;=65500),67500,IF(AND(C55&gt;65500,C55&lt;=67500),69500,IF(AND(C55&gt;67500,C55&lt;=69500),71600,IF(AND(C55&gt;69500,C55&lt;=71600),73700,IF(AND(C55&gt;71600,C55&lt;=73700),75900,IF(AND(C55&gt;73700,C55&lt;=75900),78200,IF(AND(C55&gt;75900,C55&lt;=78200),80500,IF(AND(C55&gt;78200,C55&lt;=80500),82900,IF(AND(C55&gt;80500,C55&lt;=82900),85400,IF(AND(C55&gt;82900,C55&lt;=85400),88000,IF(AND(C55&gt;85400,C55&lt;=88000),90600,IF(AND(C55&gt;88000,C55&lt;=90600),93300,IF(AND(C55&gt;90600,C55&lt;=93300),96100,IF(AND(C55&gt;93300,C55&lt;=96100),99000,IF(AND(C55&gt;96100,C55&lt;=99000),102000,IF(AND(C55&gt;99000,C55&lt;=102000),102000))))))))))))))))))))))))))))))))))))))))</f>
        <v>59900</v>
      </c>
      <c r="E55" s="3"/>
      <c r="F55" s="3"/>
      <c r="G55" s="3"/>
      <c r="H55" s="3"/>
      <c r="I55" s="22"/>
    </row>
    <row r="56" spans="1:9" ht="20.100000000000001" hidden="1" customHeight="1">
      <c r="A56" s="3"/>
      <c r="B56" s="3">
        <v>2800</v>
      </c>
      <c r="C56" s="3">
        <f t="shared" si="1"/>
        <v>58082</v>
      </c>
      <c r="D56" s="3">
        <f>IF(AND(C56&lt;=29200),30100,IF(AND(C56&gt;29200,C56&lt;=30100),31000,IF(AND(C56&gt;30100,C56&lt;=31000),31900,IF(AND(C56&gt;31000,C56&lt;=31900),32900,IF(AND(C56&gt;31900,C56&lt;=32900),33900,IF(AND(C56&gt;32900,C56&lt;=33900),34900,IF(AND(C56&gt;33900,C56&lt;=34900),35900,IF(AND(C56&gt;34900,C56&lt;=35900),37000,IF(AND(C56&gt;35900,C56&lt;=37000),38100,IF(AND(C56&gt;37000,C56&lt;=38100),39200,IF(AND(C56&gt;38100,C56&lt;=39200),40400,IF(AND(C56&gt;39200,C56&lt;=40400),41600,IF(AND(C56&gt;40400,C56&lt;=41600),42800,IF(AND(C56&gt;41600,C56&lt;=42800),44100,IF(AND(C56&gt;42800,C56&lt;=44100),45400,IF(AND(C56&gt;44100,C56&lt;=45400),46800,IF(AND(C56&gt;45400,C56&lt;=46800),48200,IF(AND(C56&gt;46800,C56&lt;=48200),49600,IF(AND(C56&gt;48200,C56&lt;=49600),51100,IF(AND(C56&gt;49600,C56&lt;=51100),52600,IF(AND(C56&gt;51100,C56&lt;=52600),54200,IF(AND(C56&gt;52600,C56&lt;=54200),55800,IF(AND(C56&gt;54200,C56&lt;=55800),57500,IF(AND(C56&gt;55800,C56&lt;=57500),59200,IF(AND(C56&gt;57500,C56&lt;=59200),61000,IF(AND(C56&gt;59200,C56&lt;=61000),62800,IF(AND(C56&gt;61000,C56&lt;=62800),64700,IF(AND(C56&gt;62800,C56&lt;=64700),66600,IF(AND(C56&gt;64700,C56&lt;=66600),68600,IF(AND(C56&gt;66600,C56&lt;=68600),70700,IF(AND(C56&gt;68600,C56&lt;=70700),72800,IF(AND(C56&gt;70700,C56&lt;=72800),75000,IF(AND(C56&gt;72800,C56&lt;=75000),70300,IF(AND(C56&gt;75000,C56&lt;=70300),79600,IF(AND(C56&gt;70300,C56&lt;=79600),82000,IF(AND(C56&gt;79600,C56&lt;=82000),84500,IF(AND(C56&gt;82000,C56&lt;=84500),87000,IF(AND(C56&gt;84500,C56&lt;=87000),89600,IF(AND(C56&gt;87000,C56&lt;=89600),92300,IF(AND(C56&gt;89600,C56&lt;=92300),92300))))))))))))))))))))))))))))))))))))))))</f>
        <v>61000</v>
      </c>
      <c r="E56" s="3"/>
      <c r="F56" s="3"/>
      <c r="G56" s="3"/>
      <c r="H56" s="3"/>
      <c r="I56" s="22"/>
    </row>
    <row r="57" spans="1:9" ht="20.100000000000001" hidden="1" customHeight="1">
      <c r="A57" s="3"/>
      <c r="B57" s="3">
        <v>2400</v>
      </c>
      <c r="C57" s="3">
        <f t="shared" si="1"/>
        <v>58082</v>
      </c>
      <c r="D57" s="3">
        <f>IF(AND(C57&lt;=25500),26300,IF(AND(C57&gt;25500,C57&lt;=26300),27100,IF(AND(C57&gt;26300,C57&lt;=27100),27900,IF(AND(C57&gt;27100,C57&lt;=27900),28700,IF(AND(C57&gt;27900,C57&lt;=28700),29600,IF(AND(C57&gt;28700,C57&lt;=29600),30500,IF(AND(C57&gt;29600,C57&lt;=30500),31400,IF(AND(C57&gt;30500,C57&lt;=31400),32300,IF(AND(C57&gt;31400,C57&lt;=32300),33300,IF(AND(C57&gt;32300,C57&lt;=33300),34300,IF(AND(C57&gt;33300,C57&lt;=34300),35300,IF(AND(C57&gt;34300,C57&lt;=35300),36400,IF(AND(C57&gt;35300,C57&lt;=36400),37500,IF(AND(C57&gt;36400,C57&lt;=37500),38600,IF(AND(C57&gt;37500,C57&lt;=38600),39800,IF(AND(C57&gt;38600,C57&lt;=39800),41000,IF(AND(C57&gt;39800,C57&lt;=41000),42200,IF(AND(C57&gt;41000,C57&lt;=42200),43500,IF(AND(C57&gt;42200,C57&lt;=43500),44800,IF(AND(C57&gt;43500,C57&lt;=44800),46100,IF(AND(C57&gt;44800,C57&lt;=46100),47500,IF(AND(C57&gt;46100,C57&lt;=47500),48900,IF(AND(C57&gt;47500,C57&lt;=48900),50400,IF(AND(C57&gt;48900,C57&lt;=50400),51900,IF(AND(C57&gt;50400,C57&lt;=51900),53500,IF(AND(C57&gt;51900,C57&lt;=53500),55100,IF(AND(C57&gt;53500,C57&lt;=55100),56800,IF(AND(C57&gt;55100,C57&lt;=56800),58500,IF(AND(C57&gt;56800,C57&lt;=58500),60300,IF(AND(C57&gt;58500,C57&lt;=60300),62100,IF(AND(C57&gt;60300,C57&lt;=62100),64000,IF(AND(C57&gt;62100,C57&lt;=64000),65900,IF(AND(C57&gt;64000,C57&lt;=65900),67900,IF(AND(C57&gt;65900,C57&lt;=67900),69900,IF(AND(C57&gt;67900,C57&lt;=69900),72000,IF(AND(C57&gt;69900,C57&lt;=72000),74200,IF(AND(C57&gt;72000,C57&lt;=74200),76400,IF(AND(C57&gt;74200,C57&lt;=76400),78700,IF(AND(C57&gt;76400,C57&lt;=78700),81100,IF(AND(C57&gt;78700,C57&lt;=81100),81100))))))))))))))))))))))))))))))))))))))))</f>
        <v>60300</v>
      </c>
      <c r="E57" s="3"/>
      <c r="F57" s="3"/>
      <c r="G57" s="3"/>
      <c r="H57" s="3"/>
      <c r="I57" s="22"/>
    </row>
    <row r="58" spans="1:9" ht="20.100000000000001" hidden="1" customHeight="1">
      <c r="A58" s="3"/>
      <c r="B58" s="3">
        <v>2000</v>
      </c>
      <c r="C58" s="3">
        <f t="shared" si="1"/>
        <v>58082</v>
      </c>
      <c r="D58" s="3">
        <f>IF(AND(C58&lt;=21700),22400,IF(AND(C58&gt;21700,C58&lt;=22400),23100,IF(AND(C58&gt;22400,C58&lt;=23100),23800,IF(AND(C58&gt;23100,C58&lt;=23800),24500,IF(AND(C58&gt;23800,C58&lt;=24500),25200,IF(AND(C58&gt;24500,C58&lt;=25200),26000,IF(AND(C58&gt;25200,C58&lt;=26000),26800,IF(AND(C58&gt;26000,C58&lt;=26800),27600,IF(AND(C58&gt;26800,C58&lt;=27600),28400,IF(AND(C58&gt;27600,C58&lt;=28400),29300,IF(AND(C58&gt;28400,C58&lt;=29300),30200,IF(AND(C58&gt;29300,C58&lt;=30200),31100,IF(AND(C58&gt;30200,C58&lt;=31100),32000,IF(AND(C58&gt;31100,C58&lt;=32000),33000,IF(AND(C58&gt;32000,C58&lt;=33000),34000,IF(AND(C58&gt;33000,C58&lt;=34000),35000,IF(AND(C58&gt;34000,C58&lt;=35000),36100,IF(AND(C58&gt;35000,C58&lt;=36100),37200,IF(AND(C58&gt;36100,C58&lt;=37200),38300,IF(AND(C58&gt;37200,C58&lt;=38300),39400,IF(AND(C58&gt;38300,C58&lt;=39400),40600,IF(AND(C58&gt;39400,C58&lt;=40600),41800,IF(AND(C58&gt;40600,C58&lt;=41800),43100,IF(AND(C58&gt;41800,C58&lt;=43100),44400,IF(AND(C58&gt;43100,C58&lt;=44400),45700,IF(AND(C58&gt;44400,C58&lt;=45700),47100,IF(AND(C58&gt;45700,C58&lt;=47100),48500,IF(AND(C58&gt;47100,C58&lt;=48500),50000,IF(AND(C58&gt;48500,C58&lt;=50000),51500,IF(AND(C58&gt;50000,C58&lt;=51500),53000,IF(AND(C58&gt;51500,C58&lt;=53000),54600,IF(AND(C58&gt;53000,C58&lt;=54600),56200,IF(AND(C58&gt;54600,C58&lt;=56200),57900,IF(AND(C58&gt;56200,C58&lt;=57900),59600,IF(AND(C58&gt;57900,C58&lt;=59600),61400,IF(AND(C58&gt;59600,C58&lt;=61400),63200,IF(AND(C58&gt;61400,C58&lt;=63200),65100,IF(AND(C58&gt;63200,C58&lt;=65100),67100,IF(AND(C58&gt;65100,C58&lt;=67100),69100,IF(AND(C58&gt;67100,C58&lt;=69100),69100))))))))))))))))))))))))))))))))))))))))</f>
        <v>61400</v>
      </c>
      <c r="E58" s="3"/>
      <c r="F58" s="3"/>
      <c r="G58" s="3"/>
      <c r="H58" s="3"/>
      <c r="I58" s="22"/>
    </row>
    <row r="59" spans="1:9" ht="20.100000000000001" hidden="1" customHeight="1">
      <c r="A59" s="3"/>
      <c r="B59" s="3">
        <v>1900</v>
      </c>
      <c r="C59" s="3">
        <f t="shared" si="1"/>
        <v>58082</v>
      </c>
      <c r="D59" s="3">
        <f>IF(AND(C59&lt;=19900),20500,IF(AND(C59&gt;19900,C59&lt;=20500),21100,IF(AND(C59&gt;20500,C59&lt;=21100),21700,IF(AND(C59&gt;21100,C59&lt;=21700),22400,IF(AND(C59&gt;21700,C59&lt;=22400),23100,IF(AND(C59&gt;22400,C59&lt;=23100),23800,IF(AND(C59&gt;23100,C59&lt;=23800),24500,IF(AND(C59&gt;23800,C59&lt;=24500),25200,IF(AND(C59&gt;24500,C59&lt;=25200),26000,IF(AND(C59&gt;25200,C59&lt;=26000),26800,IF(AND(C59&gt;26000,C59&lt;=26800),27600,IF(AND(C59&gt;26800,C59&lt;=27600),28400,IF(AND(C59&gt;27600,C59&lt;=28400),29300,IF(AND(C59&gt;28400,C59&lt;=29300),30200,IF(AND(C59&gt;29300,C59&lt;=30200),31100,IF(AND(C59&gt;30200,C59&lt;=31100),32000,IF(AND(C59&gt;31100,C59&lt;=32000),33000,IF(AND(C59&gt;32000,C59&lt;=33000),34000,IF(AND(C59&gt;33000,C59&lt;=34000),35000,IF(AND(C59&gt;34000,C59&lt;=35000),36100,IF(AND(C59&gt;35000,C59&lt;=36100),37200,IF(AND(C59&gt;36100,C59&lt;=37200),38300,IF(AND(C59&gt;37200,C59&lt;=38300),39400,IF(AND(C59&gt;38300,C59&lt;=39400),40600,IF(AND(C59&gt;39400,C59&lt;=40600),41800,IF(AND(C59&gt;40600,C59&lt;=41800),43100,IF(AND(C59&gt;41800,C59&lt;=43100),44400,IF(AND(C59&gt;43100,C59&lt;=44400),45700,IF(AND(C59&gt;44400,C59&lt;=45700),47100,IF(AND(C59&gt;45700,C59&lt;=47100),48500,IF(AND(C59&gt;47100,C59&lt;=48500),50000,IF(AND(C59&gt;48500,C59&lt;=50000),51500,IF(AND(C59&gt;50000,C59&lt;=51500),53000,IF(AND(C59&gt;51500,C59&lt;=53000),54600,IF(AND(C59&gt;53000,C59&lt;=54600),56200,IF(AND(C59&gt;54600,C59&lt;=56200),57900,IF(AND(C59&gt;56200,C59&lt;=57900),59600,IF(AND(C59&gt;57900,C59&lt;=59600),61400,IF(AND(C59&gt;59600,C59&lt;=61400),63200,IF(AND(C59&gt;61400,C59&lt;=63200),63200))))))))))))))))))))))))))))))))))))))))</f>
        <v>61400</v>
      </c>
      <c r="E59" s="3"/>
      <c r="F59" s="3"/>
      <c r="G59" s="3"/>
      <c r="H59" s="3"/>
      <c r="I59" s="22"/>
    </row>
    <row r="60" spans="1:9" ht="20.100000000000001" hidden="1" customHeight="1">
      <c r="A60" s="3"/>
      <c r="B60" s="3">
        <v>1800</v>
      </c>
      <c r="C60" s="3">
        <f t="shared" si="1"/>
        <v>58082</v>
      </c>
      <c r="D60" s="3" t="b">
        <f>IF(AND(C60&lt;=18000),18500,IF(AND(C60&gt;18000,C60&lt;=18500),19100,IF(AND(C60&gt;18500,C60&lt;=19100),19700,IF(AND(C60&gt;19100,C60&lt;=19700),20300,IF(AND(C60&gt;19700,C60&lt;=20300),20900,IF(AND(C60&gt;20300,C60&lt;=20900),21500,IF(AND(C60&gt;20900,C60&lt;=21500),22100,IF(AND(C60&gt;21500,C60&lt;=22100),22800,IF(AND(C60&gt;22100,C60&lt;=22800),23500,IF(AND(C60&gt;22800,C60&lt;=23500),24200,IF(AND(C60&gt;23500,C60&lt;=24200),24900,IF(AND(C60&gt;24200,C60&lt;=24900),25600,IF(AND(C60&gt;24900,C60&lt;=25600),26400,IF(AND(C60&gt;25600,C60&lt;=26400),27200,IF(AND(C60&gt;26400,C60&lt;=27200),28000,IF(AND(C60&gt;27200,C60&lt;=28000),28800,IF(AND(C60&gt;28000,C60&lt;=28800),29700,IF(AND(C60&gt;28800,C60&lt;=29700),30600,IF(AND(C60&gt;29700,C60&lt;=30600),31500,IF(AND(C60&gt;30600,C60&lt;=31500),32400,IF(AND(C60&gt;31500,C60&lt;=32400),33400,IF(AND(C60&gt;32400,C60&lt;=33400),34400,IF(AND(C60&gt;33400,C60&lt;=34400),35400,IF(AND(C60&gt;34400,C60&lt;=35400),36500,IF(AND(C60&gt;35400,C60&lt;=36500),37600,IF(AND(C60&gt;36500,C60&lt;=37600),38700,IF(AND(C60&gt;37600,C60&lt;=38700),39900,IF(AND(C60&gt;38700,C60&lt;=39900),41100,IF(AND(C60&gt;39900,C60&lt;=41100),42300,IF(AND(C60&gt;41100,C60&lt;=42300),43600,IF(AND(C60&gt;42300,C60&lt;=43600),44900,IF(AND(C60&gt;43600,C60&lt;=44900),46200,IF(AND(C60&gt;44900,C60&lt;=46200),47600,IF(AND(C60&gt;46200,C60&lt;=47600),49000,IF(AND(C60&gt;47600,C60&lt;=49000),50500,IF(AND(C60&gt;49000,C60&lt;=50500),52000,IF(AND(C60&gt;50500,C60&lt;=52000),53600,IF(AND(C60&gt;52000,C60&lt;=53600),55200,IF(AND(C60&gt;53600,C60&lt;=55200),56900,IF(AND(C60&gt;55200,C60&lt;=56900),56900))))))))))))))))))))))))))))))))))))))))</f>
        <v>0</v>
      </c>
      <c r="E60" s="3"/>
      <c r="F60" s="3"/>
      <c r="G60" s="3"/>
      <c r="H60" s="3"/>
      <c r="I60" s="22"/>
    </row>
    <row r="61" spans="1:9" ht="20.100000000000001" hidden="1" customHeight="1">
      <c r="A61" s="3"/>
      <c r="B61" s="3">
        <v>1650</v>
      </c>
      <c r="C61" s="3">
        <f t="shared" si="1"/>
        <v>58082</v>
      </c>
      <c r="D61" s="3" t="b">
        <f>IF(AND(C61&lt;=16900),17400,IF(AND(C61&gt;16900,C61&lt;=17400),17900,IF(AND(C61&gt;17400,C61&lt;=17900),18400,IF(AND(C61&gt;17900,C61&lt;=18400),19000,IF(AND(C61&gt;18400,C61&lt;=19000),19600,IF(AND(C61&gt;19000,C61&lt;=19600),20200,IF(AND(C61&gt;19600,C61&lt;=20200),20800,IF(AND(C61&gt;20200,C61&lt;=20800),21400,IF(AND(C61&gt;20800,C61&lt;=21400),22000,IF(AND(C61&gt;21400,C61&lt;=22000),22700,IF(AND(C61&gt;22000,C61&lt;=22700),23400,IF(AND(C61&gt;22700,C61&lt;=23400),24100,IF(AND(C61&gt;23400,C61&lt;=24100),24800,IF(AND(C61&gt;24100,C61&lt;=24800),25500,IF(AND(C61&gt;24800,C61&lt;=25500),26300,IF(AND(C61&gt;25500,C61&lt;=26300),27100,IF(AND(C61&gt;26300,C61&lt;=27100),27900,IF(AND(C61&gt;27100,C61&lt;=27900),28700,IF(AND(C61&gt;27900,C61&lt;=28700),29600,IF(AND(C61&gt;28700,C61&lt;=29600),30500,IF(AND(C61&gt;29600,C61&lt;=30500),31400,IF(AND(C61&gt;30500,C61&lt;=31400),32300,IF(AND(C61&gt;31400,C61&lt;=32300),33300,IF(AND(C61&gt;32300,C61&lt;=33300),34300,IF(AND(C61&gt;33300,C61&lt;=34300),35300,IF(AND(C61&gt;34300,C61&lt;=35300),36400,IF(AND(C61&gt;35300,C61&lt;=36400),37500,IF(AND(C61&gt;36400,C61&lt;=37500),38600,IF(AND(C61&gt;37500,C61&lt;=38600),39800,IF(AND(C61&gt;38600,C61&lt;=39800),41000,IF(AND(C61&gt;39800,C61&lt;=41000),42200,IF(AND(C61&gt;41000,C61&lt;=42200),43500,IF(AND(C61&gt;42200,C61&lt;=43500),44800,IF(AND(C61&gt;43500,C61&lt;=44800),46100,IF(AND(C61&gt;44800,C61&lt;=46100),47500,IF(AND(C61&gt;46100,C61&lt;=47500),48900,IF(AND(C61&gt;47500,C61&lt;=48900),50400,IF(AND(C61&gt;48900,C61&lt;=50400),51900,IF(AND(C61&gt;50400,C61&lt;=51900),53500,IF(AND(C61&gt;51900,C61&lt;=53500),53500))))))))))))))))))))))))))))))))))))))))</f>
        <v>0</v>
      </c>
      <c r="E61" s="3"/>
      <c r="F61" s="3"/>
      <c r="G61" s="3"/>
      <c r="H61" s="3"/>
      <c r="I61" s="3"/>
    </row>
    <row r="62" spans="1:9" ht="20.100000000000001" hidden="1" customHeight="1">
      <c r="A62" s="3"/>
      <c r="B62" s="3">
        <v>1400</v>
      </c>
      <c r="C62" s="3">
        <f t="shared" si="1"/>
        <v>58082</v>
      </c>
      <c r="D62" s="3" t="b">
        <f>IF(AND(C62&lt;=16900),17400,IF(AND(C62&gt;16900,C62&lt;=17400),17900,IF(AND(C62&gt;17400,C62&lt;=17900),18400,IF(AND(C62&gt;17900,C62&lt;=18400),19000,IF(AND(C62&gt;18400,C62&lt;=19000),19600,IF(AND(C62&gt;19000,C62&lt;=19600),20200,IF(AND(C62&gt;19600,C62&lt;=20200),20800,IF(AND(C62&gt;20200,C62&lt;=20800),21400,IF(AND(C62&gt;20800,C62&lt;=21400),22000,IF(AND(C62&gt;21400,C62&lt;=22000),22700,IF(AND(C62&gt;22000,C62&lt;=22700),23400,IF(AND(C62&gt;22700,C62&lt;=23400),24100,IF(AND(C62&gt;23400,C62&lt;=24100),24800,IF(AND(C62&gt;24100,C62&lt;=24800),25500,IF(AND(C62&gt;24800,C62&lt;=25500),26300,IF(AND(C62&gt;25500,C62&lt;=26300),27100,IF(AND(C62&gt;26300,C62&lt;=27100),27900,IF(AND(C62&gt;27100,C62&lt;=27900),28700,IF(AND(C62&gt;27900,C62&lt;=28700),29600,IF(AND(C62&gt;28700,C62&lt;=29600),30500,IF(AND(C62&gt;29600,C62&lt;=30500),31400,IF(AND(C62&gt;30500,C62&lt;=31400),32300,IF(AND(C62&gt;31400,C62&lt;=32300),33300,IF(AND(C62&gt;32300,C62&lt;=33300),34300,IF(AND(C62&gt;33300,C62&lt;=34300),35300,IF(AND(C62&gt;34300,C62&lt;=35300),36400,IF(AND(C62&gt;35300,C62&lt;=36400),37500,IF(AND(C62&gt;36400,C62&lt;=37500),38600,IF(AND(C62&gt;37500,C62&lt;=38600),39800,IF(AND(C62&gt;38600,C62&lt;=39800),41000,IF(AND(C62&gt;39800,C62&lt;=41000),42200,IF(AND(C62&gt;41000,C62&lt;=42200),43500,IF(AND(C62&gt;42200,C62&lt;=43500),44800,IF(AND(C62&gt;43500,C62&lt;=44800),46100,IF(AND(C62&gt;44800,C62&lt;=46100),47500,IF(AND(C62&gt;46100,C62&lt;=47500),48900,IF(AND(C62&gt;47500,C62&lt;=48900),50400,IF(AND(C62&gt;48900,C62&lt;=50400),51900,IF(AND(C62&gt;50400,C62&lt;=51900),53500,IF(AND(C62&gt;51900,C62&lt;=53500),53500))))))))))))))))))))))))))))))))))))))))</f>
        <v>0</v>
      </c>
      <c r="E62" s="3"/>
      <c r="F62" s="3"/>
      <c r="G62" s="3"/>
      <c r="H62" s="3"/>
      <c r="I62" s="3"/>
    </row>
    <row r="63" spans="1:9" ht="20.100000000000001" hidden="1" customHeight="1">
      <c r="A63" s="3"/>
      <c r="B63" s="3">
        <v>1300</v>
      </c>
      <c r="C63" s="3">
        <f t="shared" si="1"/>
        <v>58082</v>
      </c>
      <c r="D63" s="3" t="b">
        <f>IF(AND(C63&lt;=16900),17400,IF(AND(C63&gt;16900,C63&lt;=17400),17900,IF(AND(C63&gt;17400,C63&lt;=17900),18400,IF(AND(C63&gt;17900,C63&lt;=18400),19000,IF(AND(C63&gt;18400,C63&lt;=19000),19600,IF(AND(C63&gt;19000,C63&lt;=19600),20200,IF(AND(C63&gt;19600,C63&lt;=20200),20800,IF(AND(C63&gt;20200,C63&lt;=20800),21400,IF(AND(C63&gt;20800,C63&lt;=21400),22000,IF(AND(C63&gt;21400,C63&lt;=22000),22700,IF(AND(C63&gt;22000,C63&lt;=22700),23400,IF(AND(C63&gt;22700,C63&lt;=23400),24100,IF(AND(C63&gt;23400,C63&lt;=24100),24800,IF(AND(C63&gt;24100,C63&lt;=24800),25500,IF(AND(C63&gt;24800,C63&lt;=25500),26300,IF(AND(C63&gt;25500,C63&lt;=26300),27100,IF(AND(C63&gt;26300,C63&lt;=27100),27900,IF(AND(C63&gt;27100,C63&lt;=27900),28700,IF(AND(C63&gt;27900,C63&lt;=28700),29600,IF(AND(C63&gt;28700,C63&lt;=29600),30500,IF(AND(C63&gt;29600,C63&lt;=30500),31400,IF(AND(C63&gt;30500,C63&lt;=31400),32300,IF(AND(C63&gt;31400,C63&lt;=32300),33300,IF(AND(C63&gt;32300,C63&lt;=33300),34300,IF(AND(C63&gt;33300,C63&lt;=34300),35300,IF(AND(C63&gt;34300,C63&lt;=35300),36400,IF(AND(C63&gt;35300,C63&lt;=36400),37500,IF(AND(C63&gt;36400,C63&lt;=37500),38600,IF(AND(C63&gt;37500,C63&lt;=38600),39800,IF(AND(C63&gt;38600,C63&lt;=39800),41000,IF(AND(C63&gt;39800,C63&lt;=41000),42200,IF(AND(C63&gt;41000,C63&lt;=42200),43500,IF(AND(C63&gt;42200,C63&lt;=43500),44800,IF(AND(C63&gt;43500,C63&lt;=44800),46100,IF(AND(C63&gt;44800,C63&lt;=46100),47500,IF(AND(C63&gt;46100,C63&lt;=47500),48900,IF(AND(C63&gt;47500,C63&lt;=48900),50400,IF(AND(C63&gt;48900,C63&lt;=50400),51900,IF(AND(C63&gt;50400,C63&lt;=51900),53500,IF(AND(C63&gt;51900,C63&lt;=53500),53500))))))))))))))))))))))))))))))))))))))))</f>
        <v>0</v>
      </c>
      <c r="E63" s="3"/>
      <c r="F63" s="3"/>
      <c r="G63" s="3"/>
      <c r="H63" s="3"/>
      <c r="I63" s="3"/>
    </row>
    <row r="65" spans="1:9" s="8" customFormat="1" ht="43.5" customHeight="1">
      <c r="A65" s="5" t="s">
        <v>53</v>
      </c>
      <c r="B65" s="6" t="s">
        <v>59</v>
      </c>
      <c r="C65" s="6" t="s">
        <v>55</v>
      </c>
      <c r="D65" s="6" t="s">
        <v>7</v>
      </c>
      <c r="E65" s="6" t="s">
        <v>54</v>
      </c>
      <c r="F65" s="6" t="s">
        <v>15</v>
      </c>
      <c r="G65" s="7" t="s">
        <v>5</v>
      </c>
      <c r="H65" s="7" t="s">
        <v>6</v>
      </c>
      <c r="I65" s="7" t="s">
        <v>8</v>
      </c>
    </row>
    <row r="66" spans="1:9" ht="35.25" customHeight="1">
      <c r="A66" s="1">
        <f>Introduction!B9+'Pay Fixation'!B66</f>
        <v>23200</v>
      </c>
      <c r="B66" s="1">
        <f>Introduction!B11</f>
        <v>5400</v>
      </c>
      <c r="C66" s="1">
        <f>E37</f>
        <v>60400</v>
      </c>
      <c r="D66" s="1">
        <f>IF(AND(C66&lt;=128900),128900,IF(AND(C66&gt;128900,C66&lt;=132800),132800,IF(AND(C66&gt;132800,C66&lt;=136800),136800,IF(AND(C66&gt;136800,C66&lt;=140900),140900,IF(AND(C66&gt;140900,C66&lt;=145100),145100,IF(AND(C66&gt;145100,C66&lt;=149500),149500,IF(AND(C66&gt;149500,C66&lt;=154000),154000,IF(AND(C66&gt;154000,C66&lt;=158600),158600,IF(AND(C66&gt;158600,C66&lt;=163400),163400,IF(AND(C66&gt;163400,C66&lt;=168300),168300,IF(AND(C66&gt;168300,C66&lt;=173300),173300,IF(AND(C66&gt;173300,C66&lt;=178500),178500,IF(AND(C66&gt;178500,C66&lt;=183900),183900,IF(AND(C66&gt;183900,C66&lt;=189400),189400,IF(AND(C66&gt;189400,C66&lt;=195100),195100,IF(AND(C66&gt;195100,C66&lt;=201000),201000,IF(AND(C66&gt;201000,C66&lt;=207000),207000,IF(AND(C66&gt;207000,C66&lt;=213200),213200,IF(AND(C66&gt;213200,C66&lt;=219600),219600,IF(AND(C66&gt;219600,C66&lt;=219600),219600,))))))))))))))))))))</f>
        <v>128900</v>
      </c>
      <c r="E66" s="2">
        <f>IF(AND(B66=10000),D67,IF(AND(B66=9800),D68,IF(AND(B66=9500),D69,IF(AND(B66=8900),D70,IF(AND(B66=8800),D71,IF(AND(B66=8700),D72,IF(AND(B66=8000),D73,IF(AND(B66=7600),D74,IF(AND(B66=6600),D75,IF(AND(B66=6400),D76,IF(AND(B66=6000),D77,IF(AND(B66=5400),D78,IF(AND(B66=4800),D79,IF(AND(B66=4600),D80,IF(AND(B66=4200),D81,IF(AND(B66=4000),D82,IF(AND(B66=3600),D83,IF(AND(B66=3200),D84,IF(AND(B66=2800),D85,IF(AND(B66=2400),D86,IF(AND(B66=2000),D87,IF(AND(B66=1900),D88,IF(AND(B66=1800),D89,IF(AND(B66=1650),D90,IF(AND(B66=1400),D91,IF(AND(B66=1300),#REF!))))))))))))))))))))))))))</f>
        <v>61500</v>
      </c>
      <c r="F66" s="2">
        <f>E66*2/100</f>
        <v>1230</v>
      </c>
      <c r="G66" s="2">
        <f>ROUND(A66*Introduction!B12/100,0)</f>
        <v>2320</v>
      </c>
      <c r="H66" s="2">
        <f>H37</f>
        <v>500</v>
      </c>
      <c r="I66" s="7">
        <f>E66+G66+H66+F66</f>
        <v>65550</v>
      </c>
    </row>
    <row r="67" spans="1:9" ht="20.100000000000001" hidden="1" customHeight="1">
      <c r="A67" s="1"/>
      <c r="B67" s="1">
        <v>10000</v>
      </c>
      <c r="C67" s="1">
        <f t="shared" ref="C67:C91" si="2">C66</f>
        <v>60400</v>
      </c>
      <c r="D67" s="24">
        <f>IF(AND(C67&lt;=128900),128900,IF(AND(C67&gt;128900,C67&lt;=132800),132800,IF(AND(C67&gt;132800,C67&lt;=136800),136800,IF(AND(C67&gt;136800,C67&lt;=140900),140900,IF(AND(C67&gt;140900,C67&lt;=145100),145100,IF(AND(C67&gt;145100,C67&lt;=149500),149500,IF(AND(C67&gt;149500,C67&lt;=154000),154000,IF(AND(C67&gt;154000,C67&lt;=158600),158600,IF(AND(C67&gt;158600,C67&lt;=163400),163400,IF(AND(C67&gt;163400,C67&lt;=168300),168300,IF(AND(C67&gt;168300,C67&lt;=173300),173300,IF(AND(C67&gt;173300,C67&lt;=178500),178500,IF(AND(C67&gt;178500,C67&lt;=183900),183900,IF(AND(C67&gt;183900,C67&lt;=189400),189400,IF(AND(C67&gt;189400,C67&lt;=195100),195100,IF(AND(C67&gt;195100,C67&lt;=201000),201000,IF(AND(C67&gt;201000,C67&lt;=207000),207000,IF(AND(C67&gt;207000,C67&lt;=213200),213200,IF(AND(C67&gt;213200,C67&lt;=219600),219600)))))))))))))))))))</f>
        <v>128900</v>
      </c>
      <c r="E67" s="2"/>
      <c r="F67" s="2"/>
      <c r="G67" s="2"/>
      <c r="H67" s="2"/>
      <c r="I67" s="7"/>
    </row>
    <row r="68" spans="1:9" ht="20.100000000000001" hidden="1" customHeight="1">
      <c r="A68" s="1"/>
      <c r="B68" s="1">
        <v>9800</v>
      </c>
      <c r="C68" s="1">
        <f t="shared" si="2"/>
        <v>60400</v>
      </c>
      <c r="D68" s="24">
        <f>IF(AND(C68&lt;=126000),126000,IF(AND(C68&gt;126000,C68&lt;=129800),129800,IF(AND(C68&gt;129800,C68&lt;=133700),133700,IF(AND(C68&gt;133700,C68&lt;=137700),137700,IF(AND(C68&gt;137700,C68&lt;=141800),141800,IF(AND(C68&gt;141800,C68&lt;=146100),146100,IF(AND(C68&gt;146100,C68&lt;=150500),150500,IF(AND(C68&gt;150500,C68&lt;=155000),155000,IF(AND(C68&gt;155000,C68&lt;=159700),159700,IF(AND(C68&gt;159700,C68&lt;=164500),164500,IF(AND(C68&gt;164500,C68&lt;=169400),169400,IF(AND(C68&gt;169400,C68&lt;=174500),174500,IF(AND(C68&gt;174500,C68&lt;=179700),179700,IF(AND(C68&gt;179700,C68&lt;=185100),185100,IF(AND(C68&gt;185100,C68&lt;=190700),190700,IF(AND(C68&gt;190700,C68&lt;=196400),196400,IF(AND(C68&gt;196400,C68&lt;=202300),202300,IF(AND(C68&gt;202300,C68&lt;=208400),208400,IF(AND(C68&gt;208400,C68&lt;=214700),214700)))))))))))))))))))</f>
        <v>126000</v>
      </c>
      <c r="E68" s="2"/>
      <c r="F68" s="2"/>
      <c r="G68" s="2"/>
      <c r="H68" s="2"/>
      <c r="I68" s="7"/>
    </row>
    <row r="69" spans="1:9" ht="20.100000000000001" hidden="1" customHeight="1">
      <c r="A69" s="1"/>
      <c r="B69" s="1">
        <v>9500</v>
      </c>
      <c r="C69" s="1">
        <f t="shared" si="2"/>
        <v>60400</v>
      </c>
      <c r="D69" s="24">
        <f>IF(AND(C69&lt;=125200),125200,IF(AND(C69&gt;125200,C69&lt;=129000),129000,IF(AND(C69&gt;129000,C69&lt;=132900),132900,IF(AND(C69&gt;132900,C69&lt;=136900),136900,IF(AND(C69&gt;136900,C69&lt;=141000),141000,IF(AND(C69&gt;141000,C69&lt;=145200),145200,IF(AND(C69&gt;145200,C69&lt;=149600),149600,IF(AND(C69&gt;149600,C69&lt;=154100),154100,IF(AND(C69&gt;154100,C69&lt;=158700),158700,IF(AND(C69&gt;158700,C69&lt;=163500),163500,IF(AND(C69&gt;163500,C69&lt;=168400),168400,IF(AND(C69&gt;168400,C69&lt;=173500),173500,IF(AND(C69&gt;173500,C69&lt;=178700),178700,IF(AND(C69&gt;178700,C69&lt;=184100),184100,IF(AND(C69&gt;184100,C69&lt;=189600),189600,IF(AND(C69&gt;189600,C69&lt;=195300),195300,IF(AND(C69&gt;195300,C69&lt;=201200),201200,IF(AND(C69&gt;201200,C69&lt;=207200),207200,IF(AND(C69&gt;207200,C69&lt;=213400),213400)))))))))))))))))))</f>
        <v>125200</v>
      </c>
      <c r="E69" s="2"/>
      <c r="F69" s="2"/>
      <c r="G69" s="2"/>
      <c r="H69" s="2"/>
      <c r="I69" s="7"/>
    </row>
    <row r="70" spans="1:9" ht="20.100000000000001" hidden="1" customHeight="1">
      <c r="A70" s="1"/>
      <c r="B70" s="1">
        <v>8900</v>
      </c>
      <c r="C70" s="1">
        <f t="shared" si="2"/>
        <v>60400</v>
      </c>
      <c r="D70" s="24">
        <f>IF(AND(C70&lt;=123600),123600,IF(AND(C70&gt;123600,C70&lt;=127300),127300,IF(AND(C70&gt;127300,C70&lt;=131100),131100,IF(AND(C70&gt;131100,C70&lt;=135000),135000,IF(AND(C70&gt;135000,C70&lt;=139100),139100,IF(AND(C70&gt;139100,C70&lt;=143300),143300,IF(AND(C70&gt;143300,C70&lt;=147600),147600,IF(AND(C70&gt;147600,C70&lt;=152000),152000,IF(AND(C70&gt;152000,C70&lt;=156600),156600,IF(AND(C70&gt;156600,C70&lt;=161300),161300,IF(AND(C70&gt;161300,C70&lt;=166100),166100,IF(AND(C70&gt;166100,C70&lt;=171100),171100,IF(AND(C70&gt;171100,C70&lt;=176200),176200,IF(AND(C70&gt;176200,C70&lt;=181500),181500,IF(AND(C70&gt;181500,C70&lt;=186900),186900,IF(AND(C70&gt;186900,C70&lt;=192500),192500,IF(AND(C70&gt;192500,C70&lt;=198300),198300,IF(AND(C70&gt;198300,C70&lt;=204200),204200,IF(AND(C70&gt;204200,C70&lt;=210300),210300)))))))))))))))))))</f>
        <v>123600</v>
      </c>
      <c r="E70" s="2"/>
      <c r="F70" s="2"/>
      <c r="G70" s="2"/>
      <c r="H70" s="2"/>
      <c r="I70" s="7"/>
    </row>
    <row r="71" spans="1:9" ht="20.100000000000001" hidden="1" customHeight="1">
      <c r="A71" s="1"/>
      <c r="B71" s="1">
        <v>8800</v>
      </c>
      <c r="C71" s="1">
        <f t="shared" si="2"/>
        <v>60400</v>
      </c>
      <c r="D71" s="24">
        <f>IF(AND(C71&lt;=118700),118700,IF(AND(C71&gt;118700,C71&lt;=122300),122300,IF(AND(C71&gt;122300,C71&lt;=126000),126000,IF(AND(C71&gt;126000,C71&lt;=129800),129800,IF(AND(C71&gt;129800,C71&lt;=133700),133700,IF(AND(C71&gt;133700,C71&lt;=137700),137700,IF(AND(C71&gt;137700,C71&lt;=141800),141800,IF(AND(C71&gt;141800,C71&lt;=146100),146100,IF(AND(C71&gt;146100,C71&lt;=150500),150500,IF(AND(C71&gt;150500,C71&lt;=155000),155000,IF(AND(C71&gt;155000,C71&lt;=159700),159700,IF(AND(C71&gt;159700,C71&lt;=164500),164500,IF(AND(C71&gt;164500,C71&lt;=169400),169400,IF(AND(C71&gt;169400,C71&lt;=174500),174500,IF(AND(C71&gt;174500,C71&lt;=179700),179700,IF(AND(C71&gt;179700,C71&lt;=185100),185100,IF(AND(C71&gt;185100,C71&lt;=190700),190700,IF(AND(C71&gt;190700,C71&lt;=196400),196400,IF(AND(C71&gt;196400,C71&lt;=202300),202300,IF(AND(C71&gt;202300,C71&lt;=208400),208400))))))))))))))))))))</f>
        <v>118700</v>
      </c>
      <c r="E71" s="2"/>
      <c r="F71" s="2"/>
      <c r="G71" s="2"/>
      <c r="H71" s="2"/>
      <c r="I71" s="7"/>
    </row>
    <row r="72" spans="1:9" ht="20.100000000000001" hidden="1" customHeight="1">
      <c r="A72" s="1"/>
      <c r="B72" s="1">
        <v>8700</v>
      </c>
      <c r="C72" s="1">
        <f t="shared" si="2"/>
        <v>60400</v>
      </c>
      <c r="D72" s="24">
        <f>IF(AND(C72&lt;=118500),118500,IF(AND(C72&gt;118500,C72&lt;=122100),122100,IF(AND(C72&gt;122100,C72&lt;=125800),125800,IF(AND(C72&gt;125800,C72&lt;=129600),129600,IF(AND(C72&gt;129600,C72&lt;=133500),133500,IF(AND(C72&gt;133500,C72&lt;=137500),137500,IF(AND(C72&gt;137500,C72&lt;=141600),141600,IF(AND(C72&gt;141600,C72&lt;=145800),145800,IF(AND(C72&gt;145800,C72&lt;=150200),150200,IF(AND(C72&gt;150200,C72&lt;=154700),154700,IF(AND(C72&gt;154700,C72&lt;=159300),159300,IF(AND(C72&gt;159300,C72&lt;=164100),164100,IF(AND(C72&gt;164100,C72&lt;=169000),169000,IF(AND(C72&gt;169000,C72&lt;=174100),174100,IF(AND(C72&gt;174100,C72&lt;=179300),179300,IF(AND(C72&gt;179300,C72&lt;=184700),184700,IF(AND(C72&gt;184700,C72&lt;=190200),190200,IF(AND(C72&gt;190200,C72&lt;=195900),195900,IF(AND(C72&gt;195900,C72&lt;=201800),201800,IF(AND(C72&gt;201800,C72&lt;=207900),207900))))))))))))))))))))</f>
        <v>118500</v>
      </c>
      <c r="E72" s="2"/>
      <c r="F72" s="2"/>
      <c r="G72" s="2"/>
      <c r="H72" s="2"/>
      <c r="I72" s="7"/>
    </row>
    <row r="73" spans="1:9" ht="20.100000000000001" hidden="1" customHeight="1">
      <c r="A73" s="1"/>
      <c r="B73" s="1">
        <v>8000</v>
      </c>
      <c r="C73" s="1">
        <f t="shared" si="2"/>
        <v>60400</v>
      </c>
      <c r="D73" s="24">
        <f>IF(AND(C73&lt;=88400),88400,IF(AND(C73&gt;88400,C73&lt;=91100),91100,IF(AND(C73&gt;91100,C73&lt;=93800),93800,IF(AND(C73&gt;93800,C73&lt;=96600),96600,IF(AND(C73&gt;96600,C73&lt;=99500),99500,IF(AND(C73&gt;99500,C73&lt;=102500),102500,IF(AND(C73&gt;102500,C73&lt;=105600),105600,IF(AND(C73&gt;105600,C73&lt;=108800),108800,IF(AND(C73&gt;108800,C73&lt;=112100),112100,IF(AND(C73&gt;112100,C73&lt;=115500),115500,IF(AND(C73&gt;115500,C73&lt;=119000),119000,IF(AND(C73&gt;119000,C73&lt;=122600),122600,IF(AND(C73&gt;122600,C73&lt;=126300),126300,IF(AND(C73&gt;126300,C73&lt;=130100),130100,IF(AND(C73&gt;130100,C73&lt;=134000),134000,IF(AND(C73&gt;134000,C73&lt;=138000),138000,IF(AND(C73&gt;138000,C73&lt;=142100),142100,IF(AND(C73&gt;142100,C73&lt;=146400),146400,IF(AND(C73&gt;146400,C73&lt;=150800),150800,IF(AND(C73&gt;150800,C73&lt;=155300),155300,IF(AND(C73&gt;155300,C73&lt;=160000),160000,IF(AND(C73&gt;160000,C73&lt;=164800),164800,IF(AND(C73&gt;164800,C73&lt;=169700),169700,IF(AND(C73&gt;169700,C73&lt;=174800),174800,IF(AND(C73&gt;174800,C73&lt;=180000),180000,IF(AND(C73&gt;180000,C73&lt;=185400),185400,IF(AND(C73&gt;185400,C73&lt;=191000),191000,IF(AND(C73&gt;191000,C73&lt;=196700),196700,IF(AND(C73&gt;196700,C73&lt;=202600),202600)))))))))))))))))))))))))))))</f>
        <v>88400</v>
      </c>
      <c r="E73" s="2"/>
      <c r="F73" s="2"/>
      <c r="G73" s="2"/>
      <c r="H73" s="2"/>
      <c r="I73" s="7"/>
    </row>
    <row r="74" spans="1:9" ht="20.100000000000001" hidden="1" customHeight="1">
      <c r="A74" s="1"/>
      <c r="B74" s="1">
        <v>7600</v>
      </c>
      <c r="C74" s="1">
        <f t="shared" si="2"/>
        <v>60400</v>
      </c>
      <c r="D74" s="24">
        <f>IF(AND(C74&lt;=78800),78800,IF(AND(C74&gt;78800,C74&lt;=81200),81200,IF(AND(C74&gt;81200,C74&lt;=83600),83600,IF(AND(C74&gt;83600,C74&lt;=86100),86100,IF(AND(C74&gt;86100,C74&lt;=88700),88700,IF(AND(C74&gt;88700,C74&lt;=91400),91400,IF(AND(C74&gt;91400,C74&lt;=94100),94100,IF(AND(C74&gt;94100,C74&lt;=96900),96900,IF(AND(C74&gt;96900,C74&lt;=99800),99800,IF(AND(C74&gt;99800,C74&lt;=102800),102800,IF(AND(C74&gt;102800,C74&lt;=105900),105900,IF(AND(C74&gt;105900,C74&lt;=109100),109100,IF(AND(C74&gt;109100,C74&lt;=112400),112400,IF(AND(C74&gt;112400,C74&lt;=115800),115800,IF(AND(C74&gt;115800,C74&lt;=119300),119300,IF(AND(C74&gt;119300,C74&lt;=122900),122900,IF(AND(C74&gt;122900,C74&lt;=126600),126600,IF(AND(C74&gt;126600,C74&lt;=130400),130400,IF(AND(C74&gt;130400,C74&lt;=134300),134300,IF(AND(C74&gt;134300,C74&lt;=138300),138300,IF(AND(C74&gt;138300,C74&lt;=142400),142400,IF(AND(C74&gt;142400,C74&lt;=146700),146700,IF(AND(C74&gt;146700,C74&lt;=151100),151100,IF(AND(C74&gt;151100,C74&lt;=155600),155600,IF(AND(C74&gt;155600,C74&lt;=160300),160300,IF(AND(C74&gt;160300,C74&lt;=165100),165100,IF(AND(C74&gt;165100,C74&lt;=170100),170100,IF(AND(C74&gt;170100,C74&lt;=175200),175200,IF(AND(C74&gt;175200,C74&lt;=180500),180500,IF(AND(C74&gt;180500,C74&lt;=185900),185900,IF(AND(C74&gt;185900,C74&lt;=191500),191500,IF(AND(C74&gt;191500,C74&lt;=197200),197200))))))))))))))))))))))))))))))))</f>
        <v>78800</v>
      </c>
      <c r="E74" s="2"/>
      <c r="F74" s="2"/>
      <c r="G74" s="2"/>
      <c r="H74" s="2"/>
      <c r="I74" s="7"/>
    </row>
    <row r="75" spans="1:9" ht="20.100000000000001" hidden="1" customHeight="1">
      <c r="A75" s="1"/>
      <c r="B75" s="1">
        <v>6600</v>
      </c>
      <c r="C75" s="1">
        <f t="shared" si="2"/>
        <v>60400</v>
      </c>
      <c r="D75" s="24">
        <f>IF(AND(C75&lt;=67700),67700,IF(AND(C75&gt;67700,C75&lt;=69700),69700,IF(AND(C75&gt;69700,C75&lt;=71800),71800,IF(AND(C75&gt;71800,C75&lt;=74000),74000,IF(AND(C75&gt;74000,C75&lt;=76200),76200,IF(AND(C75&gt;76200,C75&lt;=78500),78500,IF(AND(C75&gt;78500,C75&lt;=80900),80900,IF(AND(C75&gt;80900,C75&lt;=83300),83300,IF(AND(C75&gt;83300,C75&lt;=85800),85800,IF(AND(C75&gt;85800,C75&lt;=88400),88400,IF(AND(C75&gt;88400,C75&lt;=91100),91100,IF(AND(C75&gt;91100,C75&lt;=93800),93800,IF(AND(C75&gt;93800,C75&lt;=96600),96600,IF(AND(C75&gt;96600,C75&lt;=99500),99500,IF(AND(C75&gt;99500,C75&lt;=102500),102500,IF(AND(C75&gt;102500,C75&lt;=105600),105600,IF(AND(C75&gt;105600,C75&lt;=108800),108800,IF(AND(C75&gt;108800,C75&lt;=112100),112100,IF(AND(C75&gt;112100,C75&lt;=115500),115500,IF(AND(C75&gt;115500,C75&lt;=119000),119000,IF(AND(C75&gt;119000,C75&lt;=122600),122600,IF(AND(C75&gt;122600,C75&lt;=126300),126300,IF(AND(C75&gt;126300,C75&lt;=130100),130100,IF(AND(C75&gt;130100,C75&lt;=134000),134000,IF(AND(C75&gt;134000,C75&lt;=138000),138000,IF(AND(C75&gt;138000,C75&lt;=142100),142100,IF(AND(C75&gt;142100,C75&lt;=146400),146400,IF(AND(C75&gt;146400,C75&lt;=150800),150800,IF(AND(C75&gt;150800,C75&lt;=155300),155300,IF(AND(C75&gt;155300,C75&lt;=160000),160000,IF(AND(C75&gt;160000,C75&lt;=164800),164800,IF(AND(C75&gt;164800,C75&lt;=169700),169700,IF(AND(C75&gt;169700,C75&lt;=174800),174800,IF(AND(C75&gt;174800,C75&lt;=180000),180000,IF(AND(C75&gt;180000,C75&lt;=185400),185400,IF(AND(C75&gt;185400,C75&lt;=191000),191000))))))))))))))))))))))))))))))))))))</f>
        <v>67700</v>
      </c>
      <c r="E75" s="2"/>
      <c r="F75" s="2"/>
      <c r="G75" s="2"/>
      <c r="H75" s="2"/>
      <c r="I75" s="7"/>
    </row>
    <row r="76" spans="1:9" ht="20.100000000000001" hidden="1" customHeight="1">
      <c r="A76" s="1"/>
      <c r="B76" s="1">
        <v>6400</v>
      </c>
      <c r="C76" s="1">
        <f t="shared" si="2"/>
        <v>60400</v>
      </c>
      <c r="D76" s="24">
        <f>IF(AND(C76&lt;=66800),66800,IF(AND(C76&gt;66800,C76&lt;=68800),68800,IF(AND(C76&gt;68800,C76&lt;=70900),70900,IF(AND(C76&gt;70900,C76&lt;=73000),73000,IF(AND(C76&gt;73000,C76&lt;=75200),75200,IF(AND(C76&gt;75200,C76&lt;=77500),77500,IF(AND(C76&gt;77500,C76&lt;=79800),79800,IF(AND(C76&gt;79800,C76&lt;=82200),82200,IF(AND(C76&gt;82200,C76&lt;=84700),84700,IF(AND(C76&gt;84700,C76&lt;=87200),87200,IF(AND(C76&gt;87200,C76&lt;=89800),89800,IF(AND(C76&gt;89800,C76&lt;=92500),92500,IF(AND(C76&gt;92500,C76&lt;=95300),95300,IF(AND(C76&gt;95300,C76&lt;=98200),98200,IF(AND(C76&gt;98200,C76&lt;=101100),101100,IF(AND(C76&gt;101100,C76&lt;=104100),104100,IF(AND(C76&gt;104100,C76&lt;=107200),107200,IF(AND(C76&gt;107200,C76&lt;=110400),110400,IF(AND(C76&gt;110400,C76&lt;=113700),113700,IF(AND(C76&gt;113700,C76&lt;=117100),117100,IF(AND(C76&gt;117100,C76&lt;=120600),120600,IF(AND(C76&gt;120600,C76&lt;=124200),124200,IF(AND(C76&gt;124200,C76&lt;=127900),127900,IF(AND(C76&gt;127900,C76&lt;=131700),131700,IF(AND(C76&gt;131700,C76&lt;=135700),135700,IF(AND(C76&gt;135700,C76&lt;=139800),139800,IF(AND(C76&gt;139800,C76&lt;=144000),144000,IF(AND(C76&gt;144000,C76&lt;=148300),148300,IF(AND(C76&gt;148300,C76&lt;=152700),152700,IF(AND(C76&gt;152700,C76&lt;=157300),157300,IF(AND(C76&gt;157300,C76&lt;=162000),162000,IF(AND(C76&gt;162000,C76&lt;=166900),166900,IF(AND(C76&gt;166900,C76&lt;=171900),171900,IF(AND(C76&gt;171900,C76&lt;=177100),177100,IF(AND(C76&gt;177100,C76&lt;=182400),182400,IF(AND(C76&gt;182400,C76&lt;=187900),187900))))))))))))))))))))))))))))))))))))</f>
        <v>66800</v>
      </c>
      <c r="E76" s="2"/>
      <c r="F76" s="2"/>
      <c r="G76" s="2"/>
      <c r="H76" s="2"/>
      <c r="I76" s="7"/>
    </row>
    <row r="77" spans="1:9" ht="20.100000000000001" hidden="1" customHeight="1">
      <c r="A77" s="1"/>
      <c r="B77" s="1">
        <v>6000</v>
      </c>
      <c r="C77" s="1">
        <f t="shared" si="2"/>
        <v>60400</v>
      </c>
      <c r="D77" s="24">
        <f>IF(AND(C77&lt;=65700),65700,IF(AND(C77&gt;65700,C77&lt;=67700),67700,IF(AND(C77&gt;67700,C77&lt;=69700),69700,IF(AND(C77&gt;69700,C77&lt;=71800),71800,IF(AND(C77&gt;71800,C77&lt;=74000),74000,IF(AND(C77&gt;74000,C77&lt;=76200),76200,IF(AND(C77&gt;76200,C77&lt;=78500),78500,IF(AND(C77&gt;78500,C77&lt;=80900),80900,IF(AND(C77&gt;80900,C77&lt;=83300),83300,IF(AND(C77&gt;83300,C77&lt;=85800),85800,IF(AND(C77&gt;85800,C77&lt;=88400),88400,IF(AND(C77&gt;88400,C77&lt;=91100),91100,IF(AND(C77&gt;91100,C77&lt;=93800),93800,IF(AND(C77&gt;93800,C77&lt;=96600),96600,IF(AND(C77&gt;96600,C77&lt;=99500),99500,IF(AND(C77&gt;99500,C77&lt;=102500),102500,IF(AND(C77&gt;102500,C77&lt;=105600),105600,IF(AND(C77&gt;105600,C77&lt;=108800),108800,IF(AND(C77&gt;108800,C77&lt;=112100),112100,IF(AND(C77&gt;112100,C77&lt;=115500),115500,IF(AND(C77&gt;115500,C77&lt;=119000),119000,IF(AND(C77&gt;119000,C77&lt;=122600),122600,IF(AND(C77&gt;122600,C77&lt;=126300),126300,IF(AND(C77&gt;126300,C77&lt;=130100),130100,IF(AND(C77&gt;130100,C77&lt;=134000),134000,IF(AND(C77&gt;134000,C77&lt;=138000),138000,IF(AND(C77&gt;138000,C77&lt;=142100),142100,IF(AND(C77&gt;142100,C77&lt;=146400),146400,IF(AND(C77&gt;146400,C77&lt;=150800),150800,IF(AND(C77&gt;150800,C77&lt;=155300),155300,IF(AND(C77&gt;155300,C77&lt;=160000),160000,IF(AND(C77&gt;160000,C77&lt;=164800),164800,IF(AND(C77&gt;164800,C77&lt;=169700),169700,IF(AND(C77&gt;169700,C77&lt;=174800),174800,IF(AND(C77&gt;174800,C77&lt;=180000),180000,IF(AND(C77&gt;180000,C77&lt;=185400),185400))))))))))))))))))))))))))))))))))))</f>
        <v>65700</v>
      </c>
      <c r="E77" s="2"/>
      <c r="F77" s="2"/>
      <c r="G77" s="2"/>
      <c r="H77" s="2"/>
      <c r="I77" s="7"/>
    </row>
    <row r="78" spans="1:9" ht="20.100000000000001" hidden="1" customHeight="1">
      <c r="A78" s="1"/>
      <c r="B78" s="1">
        <v>5400</v>
      </c>
      <c r="C78" s="1">
        <f t="shared" si="2"/>
        <v>60400</v>
      </c>
      <c r="D78" s="24">
        <f>IF(AND(C78&lt;=53100),53100,IF(AND(C78&gt;53100,C78&lt;=54700),54700,IF(AND(C78&gt;54700,C78&lt;=56300),56300,IF(AND(C78&gt;56300,C78&lt;=58000),58000,IF(AND(C78&gt;58000,C78&lt;=59700),59700,IF(AND(C78&gt;59700,C78&lt;=61500),61500,IF(AND(C78&gt;61500,C78&lt;=63300),63300,IF(AND(C78&gt;63300,C78&lt;=65200),65200,IF(AND(C78&gt;65200,C78&lt;=67200),67200,IF(AND(C78&gt;67200,C78&lt;=69200),69200,IF(AND(C78&gt;69200,C78&lt;=71300),71300,IF(AND(C78&gt;71300,C78&lt;=73400),73400,IF(AND(C78&gt;73400,C78&lt;=75600),75600,IF(AND(C78&gt;75600,C78&lt;=77900),77900,IF(AND(C78&gt;77900,C78&lt;=80200),80200,IF(AND(C78&gt;80200,C78&lt;=82600),82600,IF(AND(C78&gt;82600,C78&lt;=85100),85100,IF(AND(C78&gt;85100,C78&lt;=87700),87700,IF(AND(C78&gt;87700,C78&lt;=90300),90300,IF(AND(C78&gt;90300,C78&lt;=93000),93000,IF(AND(C78&gt;93000,C78&lt;=95800),95800,IF(AND(C78&gt;95800,C78&lt;=98700),98700,IF(AND(C78&gt;98700,C78&lt;=101700),101700,IF(AND(C78&gt;101700,C78&lt;=104800),104800,IF(AND(C78&gt;104800,C78&lt;=107900),107900,IF(AND(C78&gt;107900,C78&lt;=111100),111100,IF(AND(C78&gt;111100,C78&lt;=114400),114400,IF(AND(C78&gt;114400,C78&lt;=117800),117800,IF(AND(C78&gt;117800,C78&lt;=121300),121300,IF(AND(C78&gt;121300,C78&lt;=124900),124900,IF(AND(C78&gt;124900,C78&lt;=128600),128600,IF(AND(C78&gt;128600,C78&lt;=132500),132500,IF(AND(C78&gt;132500,C78&lt;=136500),136500,IF(AND(C78&gt;136500,C78&lt;=140600),140600,IF(AND(C78&gt;140600,C78&lt;=144800),144800,IF(AND(C78&gt;144800,C78&lt;=149100),149100,IF(AND(C78&gt;149100,C78&lt;=153600),153600,IF(AND(C78&gt;153600,C78&lt;=158200),158200,IF(AND(C78&gt;158200,C78&lt;=162900),162900,IF(AND(C78&gt;162900,C78&lt;=167800),167800))))))))))))))))))))))))))))))))))))))))</f>
        <v>61500</v>
      </c>
      <c r="E78" s="2"/>
      <c r="F78" s="2"/>
      <c r="G78" s="2"/>
      <c r="H78" s="2"/>
      <c r="I78" s="7"/>
    </row>
    <row r="79" spans="1:9" ht="20.100000000000001" hidden="1" customHeight="1">
      <c r="A79" s="1"/>
      <c r="B79" s="1">
        <v>4800</v>
      </c>
      <c r="C79" s="1">
        <f t="shared" si="2"/>
        <v>60400</v>
      </c>
      <c r="D79" s="24">
        <f>IF(AND(C79&lt;=47600),47600,IF(AND(C79&gt;47600,C79&lt;=49000),49000,IF(AND(C79&gt;49000,C79&lt;=50500),50500,IF(AND(C79&gt;50500,C79&lt;=52000),52000,IF(AND(C79&gt;52000,C79&lt;=53600),53600,IF(AND(C79&gt;53600,C79&lt;=55200),55200,IF(AND(C79&gt;55200,C79&lt;=56900),56900,IF(AND(C79&gt;56900,C79&lt;=58600),58600,IF(AND(C79&gt;58600,C79&lt;=60400),60400,IF(AND(C79&gt;60400,C79&lt;=62200),62200,IF(AND(C79&gt;62200,C79&lt;=64100),64100,IF(AND(C79&gt;64100,C79&lt;=66000),66000,IF(AND(C79&gt;66000,C79&lt;=68000),68000,IF(AND(C79&gt;68000,C79&lt;=70000),70000,IF(AND(C79&gt;70000,C79&lt;=72100),72100,IF(AND(C79&gt;72100,C79&lt;=74300),74300,IF(AND(C79&gt;74300,C79&lt;=76500),76500,IF(AND(C79&gt;76500,C79&lt;=78800),78800,IF(AND(C79&gt;78800,C79&lt;=81200),81200,IF(AND(C79&gt;81200,C79&lt;=83600),83600,IF(AND(C79&gt;83600,C79&lt;=86100),86100,IF(AND(C79&gt;86100,C79&lt;=88700),88700,IF(AND(C79&gt;88700,C79&lt;=91400),91400,IF(AND(C79&gt;91400,C79&lt;=94100),94100,IF(AND(C79&gt;94100,C79&lt;=96900),96900,IF(AND(C79&gt;96900,C79&lt;=99800),99800,IF(AND(C79&gt;99800,C79&lt;=102800),102800,IF(AND(C79&gt;102800,C79&lt;=105900),105900,IF(AND(C79&gt;105900,C79&lt;=109100),109100,IF(AND(C79&gt;109100,C79&lt;=112400),112400,IF(AND(C79&gt;112400,C79&lt;=115800),115800,IF(AND(C79&gt;115800,C79&lt;=119300),119300,IF(AND(C79&gt;119300,C79&lt;=122900),122900,IF(AND(C79&gt;122900,C79&lt;=126600),126600,IF(AND(C79&gt;126600,C79&lt;=130400),130400,IF(AND(C79&gt;130400,C79&lt;=134300),134300,IF(AND(C79&gt;134300,C79&lt;=138300),138300,IF(AND(C79&gt;138300,C79&lt;=142400),142400,IF(AND(C79&gt;142400,C79&lt;=146700),146700,IF(AND(C79&gt;146700,C79&lt;=151100),151100))))))))))))))))))))))))))))))))))))))))</f>
        <v>60400</v>
      </c>
      <c r="E79" s="2"/>
      <c r="F79" s="2"/>
      <c r="G79" s="2"/>
      <c r="H79" s="2"/>
      <c r="I79" s="7"/>
    </row>
    <row r="80" spans="1:9" ht="20.100000000000001" hidden="1" customHeight="1">
      <c r="A80" s="1"/>
      <c r="B80" s="1">
        <v>4600</v>
      </c>
      <c r="C80" s="1">
        <f t="shared" si="2"/>
        <v>60400</v>
      </c>
      <c r="D80" s="24">
        <f>IF(AND(C80&lt;=46200),46200,IF(AND(C80&gt;44900,C80&lt;=46200),46200,IF(AND(C80&gt;46200,C80&lt;=47600),47600,IF(AND(C80&gt;47600,C80&lt;=49000),49000,IF(AND(C80&gt;49000,C80&lt;=50500),50500,IF(AND(C80&gt;50500,C80&lt;=52000),52000,IF(AND(C80&gt;52000,C80&lt;=53600),53600,IF(AND(C80&gt;53600,C80&lt;=55200),55200,IF(AND(C80&gt;55200,C80&lt;=56900),56900,IF(AND(C80&gt;56900,C80&lt;=58600),58600,IF(AND(C80&gt;58600,C80&lt;=60400),60400,IF(AND(C80&gt;60400,C80&lt;=62200),62200,IF(AND(C80&gt;62200,C80&lt;=64100),64100,IF(AND(C80&gt;64100,C80&lt;=66000),66000,IF(AND(C80&gt;66000,C80&lt;=68000),68000,IF(AND(C80&gt;68000,C80&lt;=70000),70000,IF(AND(C80&gt;70000,C80&lt;=72100),72100,IF(AND(C80&gt;72100,C80&lt;=74300),74300,IF(AND(C80&gt;74300,C80&lt;=76500),76500,IF(AND(C80&gt;76500,C80&lt;=78800),78800,IF(AND(C80&gt;78800,C80&lt;=81200),81200,IF(AND(C80&gt;81200,C80&lt;=83600),83600,IF(AND(C80&gt;83600,C80&lt;=86100),86100,IF(AND(C80&gt;86100,C80&lt;=88700),88700,IF(AND(C80&gt;88700,C80&lt;=91400),91400,IF(AND(C80&gt;91400,C80&lt;=94100),94100,IF(AND(C80&gt;94100,C80&lt;=96900),96900,IF(AND(C80&gt;96900,C80&lt;=99800),99800,IF(AND(C80&gt;99800,C80&lt;=102800),102800,IF(AND(C80&gt;102800,C80&lt;=105900),105900,IF(AND(C80&gt;105900,C80&lt;=109100),109100,IF(AND(C80&gt;109100,C80&lt;=112400),112400,IF(AND(C80&gt;112400,C80&lt;=115800),115800,IF(AND(C80&gt;115800,C80&lt;=119300),119300,IF(AND(C80&gt;119300,C80&lt;=122900),122900,IF(AND(C80&gt;122900,C80&lt;=126600),126600,IF(AND(C80&gt;126600,C80&lt;=130400),130400,IF(AND(C80&gt;130400,C80&lt;=134300),134300,IF(AND(C80&gt;134300,C80&lt;=138300),138300,IF(AND(C80&gt;138300,C80&lt;=142400),142400))))))))))))))))))))))))))))))))))))))))</f>
        <v>60400</v>
      </c>
      <c r="E80" s="2"/>
      <c r="F80" s="2"/>
      <c r="G80" s="2"/>
      <c r="H80" s="2"/>
      <c r="I80" s="7"/>
    </row>
    <row r="81" spans="1:9" ht="20.100000000000001" hidden="1" customHeight="1">
      <c r="A81" s="1"/>
      <c r="B81" s="1">
        <v>4200</v>
      </c>
      <c r="C81" s="1">
        <f t="shared" si="2"/>
        <v>60400</v>
      </c>
      <c r="D81" s="24">
        <f>IF(AND(C81&lt;=35400),35400,IF(AND(C81&gt;35400,C81&lt;=36500),36500,IF(AND(C81&gt;36500,C81&lt;=37600),37600,IF(AND(C81&gt;37600,C81&lt;=38700),38700,IF(AND(C81&gt;38700,C81&lt;=39900),39900,IF(AND(C81&gt;39900,C81&lt;=41100),41100,IF(AND(C81&gt;41100,C81&lt;=42300),42300,IF(AND(C81&gt;42300,C81&lt;=43600),43600,IF(AND(C81&gt;43600,C81&lt;=44900),44900,IF(AND(C81&gt;44900,C81&lt;=46200),46200,IF(AND(C81&gt;46200,C81&lt;=47600),47600,IF(AND(C81&gt;47600,C81&lt;=49000),49000,IF(AND(C81&gt;49000,C81&lt;=50500),50500,IF(AND(C81&gt;50500,C81&lt;=52000),52000,IF(AND(C81&gt;52000,C81&lt;=53600),53600,IF(AND(C81&gt;53600,C81&lt;=55200),55200,IF(AND(C81&gt;55200,C81&lt;=56900),56900,IF(AND(C81&gt;56900,C81&lt;=58600),58600,IF(AND(C81&gt;58600,C81&lt;=60400),60400,IF(AND(C81&gt;60400,C81&lt;=62200),62200,IF(AND(C81&gt;62200,C81&lt;=64100),64100,IF(AND(C81&gt;64100,C81&lt;=66000),66000,IF(AND(C81&gt;66000,C81&lt;=68000),68000,IF(AND(C81&gt;68000,C81&lt;=70000),70000,IF(AND(C81&gt;70000,C81&lt;=72100),72100,IF(AND(C81&gt;72100,C81&lt;=74300),74300,IF(AND(C81&gt;74300,C81&lt;=76500),76500,IF(AND(C81&gt;76500,C81&lt;=78800),78800,IF(AND(C81&gt;78800,C81&lt;=81200),81200,IF(AND(C81&gt;81200,C81&lt;=83600),83600,IF(AND(C81&gt;83600,C81&lt;=86100),86100,IF(AND(C81&gt;86100,C81&lt;=88700),88700,IF(AND(C81&gt;88700,C81&lt;=91400),91400,IF(AND(C81&gt;91400,C81&lt;=94100),94100,IF(AND(C81&gt;94100,C81&lt;=96900),96900,IF(AND(C81&gt;96900,C81&lt;=99800),99800,IF(AND(C81&gt;99800,C81&lt;=102800),102800,IF(AND(C81&gt;102800,C81&lt;=105900),105900,IF(AND(C81&gt;105900,C81&lt;=109100),109100,IF(AND(C81&gt;109100,C81&lt;=112400),112400))))))))))))))))))))))))))))))))))))))))</f>
        <v>60400</v>
      </c>
      <c r="E81" s="2"/>
      <c r="F81" s="2"/>
      <c r="G81" s="2"/>
      <c r="H81" s="2"/>
      <c r="I81" s="7"/>
    </row>
    <row r="82" spans="1:9" ht="20.100000000000001" hidden="1" customHeight="1">
      <c r="A82" s="1"/>
      <c r="B82" s="1">
        <v>4000</v>
      </c>
      <c r="C82" s="1">
        <f t="shared" si="2"/>
        <v>60400</v>
      </c>
      <c r="D82" s="24">
        <f>IF(AND(C82&lt;=34200),34200,IF(AND(C82&gt;34200,C82&lt;=35200),35200,IF(AND(C82&gt;35200,C82&lt;=36300),36300,IF(AND(C82&gt;36300,C82&lt;=37400),37400,IF(AND(C82&gt;37400,C82&lt;=38500),38500,IF(AND(C82&gt;38500,C82&lt;=39700),39700,IF(AND(C82&gt;39700,C82&lt;=40900),40900,IF(AND(C82&gt;40900,C82&lt;=42100),42100,IF(AND(C82&gt;42100,C82&lt;=43400),43400,IF(AND(C82&gt;43400,C82&lt;=44700),44700,IF(AND(C82&gt;44700,C82&lt;=46000),46000,IF(AND(C82&gt;46000,C82&lt;=47400),47400,IF(AND(C82&gt;47400,C82&lt;=48800),48800,IF(AND(C82&gt;48800,C82&lt;=50300),50300,IF(AND(C82&gt;50300,C82&lt;=51800),51800,IF(AND(C82&gt;51800,C82&lt;=53400),53400,IF(AND(C82&gt;53400,C82&lt;=55000),55000,IF(AND(C82&gt;55000,C82&lt;=56700),56700,IF(AND(C82&gt;56700,C82&lt;=58400),58400,IF(AND(C82&gt;58400,C82&lt;=60200),60200,IF(AND(C82&gt;60200,C82&lt;=62000),62000,IF(AND(C82&gt;62000,C82&lt;=63900),63900,IF(AND(C82&gt;63900,C82&lt;=65800),65800,IF(AND(C82&gt;65800,C82&lt;=67800),67800,IF(AND(C82&gt;67800,C82&lt;=69800),69800,IF(AND(C82&gt;69800,C82&lt;=71900),71900,IF(AND(C82&gt;71900,C82&lt;=74100),74100,IF(AND(C82&gt;74100,C82&lt;=76300),76300,IF(AND(C82&gt;76300,C82&lt;=78600),78600,IF(AND(C82&gt;78600,C82&lt;=81000),81000,IF(AND(C82&gt;81000,C82&lt;=83400),83400,IF(AND(C82&gt;83400,C82&lt;=85900),85900,IF(AND(C82&gt;85900,C82&lt;=88500),88500,IF(AND(C82&gt;88500,C82&lt;=91200),91200,IF(AND(C82&gt;91200,C82&lt;=93900),93900,IF(AND(C82&gt;93900,C82&lt;=96700),96700,IF(AND(C82&gt;96700,C82&lt;=99600),99600,IF(AND(C82&gt;99600,C82&lt;=102600),102600,IF(AND(C82&gt;102600,C82&lt;=105700),105700,IF(AND(C82&gt;105700,C82&lt;=108900),108900))))))))))))))))))))))))))))))))))))))))</f>
        <v>62000</v>
      </c>
      <c r="E82" s="2"/>
      <c r="F82" s="2"/>
      <c r="G82" s="2"/>
      <c r="H82" s="2"/>
      <c r="I82" s="7"/>
    </row>
    <row r="83" spans="1:9" ht="20.100000000000001" hidden="1" customHeight="1">
      <c r="A83" s="1"/>
      <c r="B83" s="1">
        <v>3600</v>
      </c>
      <c r="C83" s="1">
        <f t="shared" si="2"/>
        <v>60400</v>
      </c>
      <c r="D83" s="24">
        <f>IF(AND(C83&lt;=33200),33200,IF(AND(C83&gt;33200,C83&lt;=34200),34200,IF(AND(C83&gt;34200,C83&lt;=35200),35200,IF(AND(C83&gt;35200,C83&lt;=36300),36300,IF(AND(C83&gt;36300,C83&lt;=37400),37400,IF(AND(C83&gt;37400,C83&lt;=38500),38500,IF(AND(C83&gt;38500,C83&lt;=39700),39700,IF(AND(C83&gt;39700,C83&lt;=40900),40900,IF(AND(C83&gt;40900,C83&lt;=42100),42100,IF(AND(C83&gt;42100,C83&lt;=43400),43400,IF(AND(C83&gt;43400,C83&lt;=44700),44700,IF(AND(C83&gt;44700,C83&lt;=46000),46000,IF(AND(C83&gt;46000,C83&lt;=47400),47400,IF(AND(C83&gt;47400,C83&lt;=48800),48800,IF(AND(C83&gt;48800,C83&lt;=50300),50300,IF(AND(C83&gt;50300,C83&lt;=51800),51800,IF(AND(C83&gt;51800,C83&lt;=53400),53400,IF(AND(C83&gt;53400,C83&lt;=55000),55000,IF(AND(C83&gt;55000,C83&lt;=56700),56700,IF(AND(C83&gt;56700,C83&lt;=58400),58400,IF(AND(C83&gt;58400,C83&lt;=60200),60200,IF(AND(C83&gt;60200,C83&lt;=62000),62000,IF(AND(C83&gt;62000,C83&lt;=63900),63900,IF(AND(C83&gt;63900,C83&lt;=65800),65800,IF(AND(C83&gt;65800,C83&lt;=67800),67800,IF(AND(C83&gt;67800,C83&lt;=69800),69800,IF(AND(C83&gt;69800,C83&lt;=71900),71900,IF(AND(C83&gt;71900,C83&lt;=74100),74100,IF(AND(C83&gt;74100,C83&lt;=76300),76300,IF(AND(C83&gt;76300,C83&lt;=78600),78600,IF(AND(C83&gt;78600,C83&lt;=81000),81000,IF(AND(C83&gt;81000,C83&lt;=83400),83400,IF(AND(C83&gt;83400,C83&lt;=85900),85900,IF(AND(C83&gt;85900,C83&lt;=88500),88500,IF(AND(C83&gt;88500,C83&lt;=91200),91200,IF(AND(C83&gt;91200,C83&lt;=93900),93900,IF(AND(C83&gt;93900,C83&lt;=96700),96700,IF(AND(C83&gt;96700,C83&lt;=99600),99600,IF(AND(C83&gt;99600,C83&lt;=102600),102600,IF(AND(C83&gt;102600,C83&lt;=105700),105700))))))))))))))))))))))))))))))))))))))))</f>
        <v>62000</v>
      </c>
      <c r="E83" s="2"/>
      <c r="F83" s="2"/>
      <c r="G83" s="2"/>
      <c r="H83" s="2"/>
      <c r="I83" s="7"/>
    </row>
    <row r="84" spans="1:9" ht="20.100000000000001" hidden="1" customHeight="1">
      <c r="A84" s="1"/>
      <c r="B84" s="1">
        <v>3200</v>
      </c>
      <c r="C84" s="1">
        <f t="shared" si="2"/>
        <v>60400</v>
      </c>
      <c r="D84" s="24">
        <f>IF(AND(C84&lt;=32100),32100,IF(AND(C84&gt;32100,C84&lt;=33100),33100,IF(AND(C84&gt;33100,C84&lt;=34100),34100,IF(AND(C84&gt;34100,C84&lt;=35100),35100,IF(AND(C84&gt;35100,C84&lt;=36200),36200,IF(AND(C84&gt;36200,C84&lt;=37300),37300,IF(AND(C84&gt;37300,C84&lt;=38400),38400,IF(AND(C84&gt;38400,C84&lt;=39600),39600,IF(AND(C84&gt;39600,C84&lt;=40800),40800,IF(AND(C84&gt;40800,C84&lt;=42000),42000,IF(AND(C84&gt;42000,C84&lt;=43300),43300,IF(AND(C84&gt;43300,C84&lt;=44600),44600,IF(AND(C84&gt;44600,C84&lt;=45900),45900,IF(AND(C84&gt;45900,C84&lt;=47300),47300,IF(AND(C84&gt;47300,C84&lt;=48700),48700,IF(AND(C84&gt;48700,C84&lt;=50200),50200,IF(AND(C84&gt;50200,C84&lt;=51700),51700,IF(AND(C84&gt;51700,C84&lt;=53300),53300,IF(AND(C84&gt;53300,C84&lt;=54900),54900,IF(AND(C84&gt;54900,C84&lt;=56500),56500,IF(AND(C84&gt;56500,C84&lt;=58200),58200,IF(AND(C84&gt;58200,C84&lt;=59900),59900,IF(AND(C84&gt;59900,C84&lt;=61700),61700,IF(AND(C84&gt;61700,C84&lt;=63600),63600,IF(AND(C84&gt;63600,C84&lt;=65500),65500,IF(AND(C84&gt;65500,C84&lt;=67500),67500,IF(AND(C84&gt;67500,C84&lt;=69500),69500,IF(AND(C84&gt;69500,C84&lt;=71600),71600,IF(AND(C84&gt;71600,C84&lt;=73700),73700,IF(AND(C84&gt;73700,C84&lt;=75900),75900,IF(AND(C84&gt;75900,C84&lt;=78200),78200,IF(AND(C84&gt;78200,C84&lt;=80500),80500,IF(AND(C84&gt;80500,C84&lt;=82900),82900,IF(AND(C84&gt;82900,C84&lt;=85400),85400,IF(AND(C84&gt;85400,C84&lt;=88000),88000,IF(AND(C84&gt;88000,C84&lt;=90600),90600,IF(AND(C84&gt;90600,C84&lt;=93300),93300,IF(AND(C84&gt;93300,C84&lt;=96100),96100,IF(AND(C84&gt;96100,C84&lt;=99000),99000,IF(AND(C84&gt;99000,C84&lt;=102000),102000))))))))))))))))))))))))))))))))))))))))</f>
        <v>61700</v>
      </c>
      <c r="E84" s="2"/>
      <c r="F84" s="2"/>
      <c r="G84" s="2"/>
      <c r="H84" s="2"/>
      <c r="I84" s="7"/>
    </row>
    <row r="85" spans="1:9" ht="20.100000000000001" hidden="1" customHeight="1">
      <c r="A85" s="1"/>
      <c r="B85" s="1">
        <v>2800</v>
      </c>
      <c r="C85" s="1">
        <f t="shared" si="2"/>
        <v>60400</v>
      </c>
      <c r="D85" s="24">
        <f>IF(AND(C85&lt;=29200),29200,IF(AND(C85&gt;29200,C85&lt;=30100),30100,IF(AND(C85&gt;30100,C85&lt;=31000),31000,IF(AND(C85&gt;31000,C85&lt;=31900),31900,IF(AND(C85&gt;31900,C85&lt;=32900),32900,IF(AND(C85&gt;32900,C85&lt;=33900),33900,IF(AND(C85&gt;33900,C85&lt;=34900),34900,IF(AND(C85&gt;34900,C85&lt;=35900),35900,IF(AND(C85&gt;35900,C85&lt;=37000),37000,IF(AND(C85&gt;37000,C85&lt;=38100),38100,IF(AND(C85&gt;38100,C85&lt;=39200),39200,IF(AND(C85&gt;39200,C85&lt;=40400),40400,IF(AND(C85&gt;40400,C85&lt;=41600),41600,IF(AND(C85&gt;41600,C85&lt;=42800),42800,IF(AND(C85&gt;42800,C85&lt;=44100),44100,IF(AND(C85&gt;44100,C85&lt;=45400),45400,IF(AND(C85&gt;45400,C85&lt;=46800),46800,IF(AND(C85&gt;46800,C85&lt;=48200),48200,IF(AND(C85&gt;48200,C85&lt;=49600),49600,IF(AND(C85&gt;49600,C85&lt;=51100),51100,IF(AND(C85&gt;51100,C85&lt;=52600),52600,IF(AND(C85&gt;52600,C85&lt;=54200),54200,IF(AND(C85&gt;54200,C85&lt;=55800),55800,IF(AND(C85&gt;55800,C85&lt;=57500),57500,IF(AND(C85&gt;57500,C85&lt;=59200),59200,IF(AND(C85&gt;59200,C85&lt;=61000),61000,IF(AND(C85&gt;61000,C85&lt;=62800),62800,IF(AND(C85&gt;62800,C85&lt;=64700),64700,IF(AND(C85&gt;64700,C85&lt;=66600),66600,IF(AND(C85&gt;66600,C85&lt;=68600),68600,IF(AND(C85&gt;68600,C85&lt;=70700),70700,IF(AND(C85&gt;70700,C85&lt;=72800),72800,IF(AND(C85&gt;72800,C85&lt;=75000),75000,IF(AND(C85&gt;75000,C85&lt;=70300),70300,IF(AND(C85&gt;70300,C85&lt;=79600),79600,IF(AND(C85&gt;79600,C85&lt;=82000),82000,IF(AND(C85&gt;82000,C85&lt;=84500),84500,IF(AND(C85&gt;84500,C85&lt;=87000),87000,IF(AND(C85&gt;87000,C85&lt;=89600),89600,IF(AND(C85&gt;89600,C85&lt;=92300),92300))))))))))))))))))))))))))))))))))))))))</f>
        <v>61000</v>
      </c>
      <c r="E85" s="2"/>
      <c r="F85" s="2"/>
      <c r="G85" s="2"/>
      <c r="H85" s="2"/>
      <c r="I85" s="7"/>
    </row>
    <row r="86" spans="1:9" ht="20.100000000000001" hidden="1" customHeight="1">
      <c r="A86" s="1"/>
      <c r="B86" s="1">
        <v>2400</v>
      </c>
      <c r="C86" s="1">
        <f t="shared" si="2"/>
        <v>60400</v>
      </c>
      <c r="D86" s="24">
        <f>IF(AND(C86&lt;=25500),25500,IF(AND(C86&gt;25500,C86&lt;=26300),26300,IF(AND(C86&gt;26300,C86&lt;=27100),27100,IF(AND(C86&gt;27100,C86&lt;=27900),27900,IF(AND(C86&gt;27900,C86&lt;=28700),28700,IF(AND(C86&gt;28700,C86&lt;=29600),29600,IF(AND(C86&gt;29600,C86&lt;=30500),30500,IF(AND(C86&gt;30500,C86&lt;=31400),31400,IF(AND(C86&gt;31400,C86&lt;=32300),32300,IF(AND(C86&gt;32300,C86&lt;=33300),33300,IF(AND(C86&gt;33300,C86&lt;=34300),34300,IF(AND(C86&gt;34300,C86&lt;=35300),35300,IF(AND(C86&gt;35300,C86&lt;=36400),36400,IF(AND(C86&gt;36400,C86&lt;=37500),37500,IF(AND(C86&gt;37500,C86&lt;=38600),38600,IF(AND(C86&gt;38600,C86&lt;=39800),39800,IF(AND(C86&gt;39800,C86&lt;=41000),41000,IF(AND(C86&gt;41000,C86&lt;=42200),42200,IF(AND(C86&gt;42200,C86&lt;=43500),43500,IF(AND(C86&gt;43500,C86&lt;=44800),44800,IF(AND(C86&gt;44800,C86&lt;=46100),46100,IF(AND(C86&gt;46100,C86&lt;=47500),47500,IF(AND(C86&gt;47500,C86&lt;=48900),48900,IF(AND(C86&gt;48900,C86&lt;=50400),50400,IF(AND(C86&gt;50400,C86&lt;=51900),51900,IF(AND(C86&gt;51900,C86&lt;=53500),53500,IF(AND(C86&gt;53500,C86&lt;=55100),55100,IF(AND(C86&gt;55100,C86&lt;=56800),56800,IF(AND(C86&gt;56800,C86&lt;=58500),58500,IF(AND(C86&gt;58500,C86&lt;=60300),60300,IF(AND(C86&gt;60300,C86&lt;=62100),62100,IF(AND(C86&gt;62100,C86&lt;=64000),64000,IF(AND(C86&gt;64000,C86&lt;=65900),65900,IF(AND(C86&gt;65900,C86&lt;=67900),67900,IF(AND(C86&gt;67900,C86&lt;=69900),69900,IF(AND(C86&gt;69900,C86&lt;=72000),72000,IF(AND(C86&gt;72000,C86&lt;=74200),74200,IF(AND(C86&gt;74200,C86&lt;=76400),76400,IF(AND(C86&gt;76400,C86&lt;=78700),78700,IF(AND(C86&gt;78700,C86&lt;=81100),81100))))))))))))))))))))))))))))))))))))))))</f>
        <v>62100</v>
      </c>
      <c r="E86" s="2"/>
      <c r="F86" s="2"/>
      <c r="G86" s="2"/>
      <c r="H86" s="2"/>
      <c r="I86" s="7"/>
    </row>
    <row r="87" spans="1:9" ht="20.100000000000001" hidden="1" customHeight="1">
      <c r="A87" s="1"/>
      <c r="B87" s="1">
        <v>2000</v>
      </c>
      <c r="C87" s="1">
        <f t="shared" si="2"/>
        <v>60400</v>
      </c>
      <c r="D87" s="24">
        <f>IF(AND(C87&lt;=21700),21700,IF(AND(C87&gt;21700,C87&lt;=22400),22400,IF(AND(C87&gt;22400,C87&lt;=23100),23100,IF(AND(C87&gt;23100,C87&lt;=23800),23800,IF(AND(C87&gt;23800,C87&lt;=24500),24500,IF(AND(C87&gt;24500,C87&lt;=25200),25200,IF(AND(C87&gt;25200,C87&lt;=26000),26000,IF(AND(C87&gt;26000,C87&lt;=26800),26800,IF(AND(C87&gt;26800,C87&lt;=27600),27600,IF(AND(C87&gt;27600,C87&lt;=28400),28400,IF(AND(C87&gt;28400,C87&lt;=29300),29300,IF(AND(C87&gt;29300,C87&lt;=30200),30200,IF(AND(C87&gt;30200,C87&lt;=31100),31100,IF(AND(C87&gt;31100,C87&lt;=32000),32000,IF(AND(C87&gt;32000,C87&lt;=33000),33000,IF(AND(C87&gt;33000,C87&lt;=34000),34000,IF(AND(C87&gt;34000,C87&lt;=35000),35000,IF(AND(C87&gt;35000,C87&lt;=36100),36100,IF(AND(C87&gt;36100,C87&lt;=37200),37200,IF(AND(C87&gt;37200,C87&lt;=38300),38300,IF(AND(C87&gt;38300,C87&lt;=39400),39400,IF(AND(C87&gt;39400,C87&lt;=40600),40600,IF(AND(C87&gt;40600,C87&lt;=41800),41800,IF(AND(C87&gt;41800,C87&lt;=43100),43100,IF(AND(C87&gt;43100,C87&lt;=44400),44400,IF(AND(C87&gt;44400,C87&lt;=45700),45700,IF(AND(C87&gt;45700,C87&lt;=47100),47100,IF(AND(C87&gt;47100,C87&lt;=48500),48500,IF(AND(C87&gt;48500,C87&lt;=50000),50000,IF(AND(C87&gt;50000,C87&lt;=51500),51500,IF(AND(C87&gt;51500,C87&lt;=53000),53000,IF(AND(C87&gt;53000,C87&lt;=54600),54600,IF(AND(C87&gt;54600,C87&lt;=56200),56200,IF(AND(C87&gt;56200,C87&lt;=57900),57900,IF(AND(C87&gt;57900,C87&lt;=59600),59600,IF(AND(C87&gt;59600,C87&lt;=61400),61400,IF(AND(C87&gt;61400,C87&lt;=63200),63200,IF(AND(C87&gt;63200,C87&lt;=65100),65100,IF(AND(C87&gt;65100,C87&lt;=67100),67100,IF(AND(C87&gt;67100,C87&lt;=69100),69100))))))))))))))))))))))))))))))))))))))))</f>
        <v>61400</v>
      </c>
      <c r="E87" s="2"/>
      <c r="F87" s="2"/>
      <c r="G87" s="2"/>
      <c r="H87" s="2"/>
      <c r="I87" s="7"/>
    </row>
    <row r="88" spans="1:9" ht="20.100000000000001" hidden="1" customHeight="1">
      <c r="A88" s="1"/>
      <c r="B88" s="1">
        <v>1900</v>
      </c>
      <c r="C88" s="1">
        <f t="shared" si="2"/>
        <v>60400</v>
      </c>
      <c r="D88" s="24">
        <f>IF(AND(C88&lt;=19900),19900,IF(AND(C88&gt;19900,C88&lt;=20500),20500,IF(AND(C88&gt;20500,C88&lt;=21100),21100,IF(AND(C88&gt;21100,C88&lt;=21700),21700,IF(AND(C88&gt;21700,C88&lt;=22400),22400,IF(AND(C88&gt;22400,C88&lt;=23100),23100,IF(AND(C88&gt;23100,C88&lt;=23800),23800,IF(AND(C88&gt;23800,C88&lt;=24500),24500,IF(AND(C88&gt;24500,C88&lt;=25200),25200,IF(AND(C88&gt;25200,C88&lt;=26000),26000,IF(AND(C88&gt;26000,C88&lt;=26800),26800,IF(AND(C88&gt;26800,C88&lt;=27600),27600,IF(AND(C88&gt;27600,C88&lt;=28400),28400,IF(AND(C88&gt;28400,C88&lt;=29300),29300,IF(AND(C88&gt;29300,C88&lt;=30200),30200,IF(AND(C88&gt;30200,C88&lt;=31100),31100,IF(AND(C88&gt;31100,C88&lt;=32000),32000,IF(AND(C88&gt;32000,C88&lt;=33000),33000,IF(AND(C88&gt;33000,C88&lt;=34000),34000,IF(AND(C88&gt;34000,C88&lt;=35000),35000,IF(AND(C88&gt;35000,C88&lt;=36100),36100,IF(AND(C88&gt;36100,C88&lt;=37200),37200,IF(AND(C88&gt;37200,C88&lt;=38300),38300,IF(AND(C88&gt;38300,C88&lt;=39400),39400,IF(AND(C88&gt;39400,C88&lt;=40600),40600,IF(AND(C88&gt;40600,C88&lt;=41800),41800,IF(AND(C88&gt;41800,C88&lt;=43100),43100,IF(AND(C88&gt;43100,C88&lt;=44400),44400,IF(AND(C88&gt;44400,C88&lt;=45700),45700,IF(AND(C88&gt;45700,C88&lt;=47100),47100,IF(AND(C88&gt;47100,C88&lt;=48500),48500,IF(AND(C88&gt;48500,C88&lt;=50000),50000,IF(AND(C88&gt;50000,C88&lt;=51500),51500,IF(AND(C88&gt;51500,C88&lt;=53000),53000,IF(AND(C88&gt;53000,C88&lt;=54600),54600,IF(AND(C88&gt;54600,C88&lt;=56200),56200,IF(AND(C88&gt;56200,C88&lt;=57900),57900,IF(AND(C88&gt;57900,C88&lt;=59600),59600,IF(AND(C88&gt;59600,C88&lt;=61400),61400,IF(AND(C88&gt;61400,C88&lt;=63200),63200))))))))))))))))))))))))))))))))))))))))</f>
        <v>61400</v>
      </c>
      <c r="E88" s="2"/>
      <c r="F88" s="2"/>
      <c r="G88" s="2"/>
      <c r="H88" s="2"/>
      <c r="I88" s="7"/>
    </row>
    <row r="89" spans="1:9" ht="20.100000000000001" hidden="1" customHeight="1">
      <c r="A89" s="1"/>
      <c r="B89" s="1">
        <v>1800</v>
      </c>
      <c r="C89" s="1">
        <f t="shared" si="2"/>
        <v>60400</v>
      </c>
      <c r="D89" s="24" t="b">
        <f>IF(AND(C89&lt;=18000),18000,IF(AND(C89&gt;18000,C89&lt;=18500),18500,IF(AND(C89&gt;18500,C89&lt;=19100),19100,IF(AND(C89&gt;19100,C89&lt;=19700),19700,IF(AND(C89&gt;19700,C89&lt;=20300),20300,IF(AND(C89&gt;20300,C89&lt;=20900),20900,IF(AND(C89&gt;20900,C89&lt;=21500),21500,IF(AND(C89&gt;21500,C89&lt;=22100),22100,IF(AND(C89&gt;22100,C89&lt;=22800),22800,IF(AND(C89&gt;22800,C89&lt;=23500),23500,IF(AND(C89&gt;23500,C89&lt;=24200),24200,IF(AND(C89&gt;24200,C89&lt;=24900),24900,IF(AND(C89&gt;24900,C89&lt;=25600),25600,IF(AND(C89&gt;25600,C89&lt;=26400),26400,IF(AND(C89&gt;26400,C89&lt;=27200),27200,IF(AND(C89&gt;27200,C89&lt;=28000),28000,IF(AND(C89&gt;28000,C89&lt;=28800),28800,IF(AND(C89&gt;28800,C89&lt;=29700),29700,IF(AND(C89&gt;29700,C89&lt;=30600),30600,IF(AND(C89&gt;30600,C89&lt;=31500),31500,IF(AND(C89&gt;31500,C89&lt;=32400),32400,IF(AND(C89&gt;32400,C89&lt;=33400),33400,IF(AND(C89&gt;33400,C89&lt;=34400),34400,IF(AND(C89&gt;34400,C89&lt;=35400),35400,IF(AND(C89&gt;35400,C89&lt;=36500),36500,IF(AND(C89&gt;36500,C89&lt;=37600),37600,IF(AND(C89&gt;37600,C89&lt;=38700),38700,IF(AND(C89&gt;38700,C89&lt;=39900),39900,IF(AND(C89&gt;39900,C89&lt;=41100),41100,IF(AND(C89&gt;41100,C89&lt;=42300),42300,IF(AND(C89&gt;42300,C89&lt;=43600),43600,IF(AND(C89&gt;43600,C89&lt;=44900),44900,IF(AND(C89&gt;44900,C89&lt;=46200),46200,IF(AND(C89&gt;46200,C89&lt;=47600),47600,IF(AND(C89&gt;47600,C89&lt;=49000),49000,IF(AND(C89&gt;49000,C89&lt;=50500),50500,IF(AND(C89&gt;50500,C89&lt;=52000),52000,IF(AND(C89&gt;52000,C89&lt;=53600),53600,IF(AND(C89&gt;53600,C89&lt;=55200),55200,IF(AND(C89&gt;55200,C89&lt;=56900),56900))))))))))))))))))))))))))))))))))))))))</f>
        <v>0</v>
      </c>
      <c r="E89" s="2"/>
      <c r="F89" s="2"/>
      <c r="G89" s="2"/>
      <c r="H89" s="2"/>
      <c r="I89" s="7"/>
    </row>
    <row r="90" spans="1:9" ht="20.100000000000001" hidden="1" customHeight="1">
      <c r="A90" s="4"/>
      <c r="B90" s="1">
        <v>1650</v>
      </c>
      <c r="C90" s="1">
        <f t="shared" si="2"/>
        <v>60400</v>
      </c>
      <c r="D90" t="b">
        <f>IF(AND(C90&lt;=16900),16900,IF(AND(C90&gt;16900,C90&lt;=17400),17400,IF(AND(C90&gt;17400,C90&lt;=17900),17900,IF(AND(C90&gt;17900,C90&lt;=18400),18400,IF(AND(C90&gt;18400,C90&lt;=19000),19000,IF(AND(C90&gt;19000,C90&lt;=19600),19600,IF(AND(C90&gt;19600,C90&lt;=20200),20200,IF(AND(C90&gt;20200,C90&lt;=20800),20800,IF(AND(C90&gt;20800,C90&lt;=21400),21400,IF(AND(C90&gt;21400,C90&lt;=22000),22000,IF(AND(C90&gt;22000,C90&lt;=22700),22700,IF(AND(C90&gt;22700,C90&lt;=23400),23400,IF(AND(C90&gt;23400,C90&lt;=24100),24100,IF(AND(C90&gt;24100,C90&lt;=24800),24800,IF(AND(C90&gt;24800,C90&lt;=25500),25500,IF(AND(C90&gt;25500,C90&lt;=26300),26300,IF(AND(C90&gt;26300,C90&lt;=27100),27100,IF(AND(C90&gt;27100,C90&lt;=27900),27900,IF(AND(C90&gt;27900,C90&lt;=28700),28700,IF(AND(C90&gt;28700,C90&lt;=29600),29600,IF(AND(C90&gt;29600,C90&lt;=30500),30500,IF(AND(C90&gt;30500,C90&lt;=31400),31400,IF(AND(C90&gt;31400,C90&lt;=32300),32300,IF(AND(C90&gt;32300,C90&lt;=33300),33300,IF(AND(C90&gt;33300,C90&lt;=34300),34300,IF(AND(C90&gt;34300,C90&lt;=35300),35300,IF(AND(C90&gt;35300,C90&lt;=36400),36400,IF(AND(C90&gt;36400,C90&lt;=37500),37500,IF(AND(C90&gt;37500,C90&lt;=38600),38600,IF(AND(C90&gt;38600,C90&lt;=39800),39800,IF(AND(C90&gt;39800,C90&lt;=41000),41000,IF(AND(C90&gt;41000,C90&lt;=42200),42200,IF(AND(C90&gt;42200,C90&lt;=43500),43500,IF(AND(C90&gt;43500,C90&lt;=44800),44800,IF(AND(C90&gt;44800,C90&lt;=46100),46100,IF(AND(C90&gt;46100,C90&lt;=47500),47500,IF(AND(C90&gt;47500,C90&lt;=48900),48900,IF(AND(C90&gt;48900,C90&lt;=50400),50400,IF(AND(C90&gt;50400,C90&lt;=51900),51900,IF(AND(C90&gt;51900,C90&lt;=53500),53500))))))))))))))))))))))))))))))))))))))))</f>
        <v>0</v>
      </c>
      <c r="E90" s="2"/>
      <c r="F90" s="2"/>
      <c r="G90" s="2"/>
      <c r="H90" s="2"/>
      <c r="I90" s="2"/>
    </row>
    <row r="91" spans="1:9" ht="20.100000000000001" hidden="1" customHeight="1">
      <c r="A91" s="4"/>
      <c r="B91" s="1">
        <v>1400</v>
      </c>
      <c r="C91" s="1">
        <f t="shared" si="2"/>
        <v>60400</v>
      </c>
      <c r="D91" t="b">
        <f>IF(AND(C91&lt;=16900),16900,IF(AND(C91&gt;16900,C91&lt;=17400),17400,IF(AND(C91&gt;17400,C91&lt;=17900),17900,IF(AND(C91&gt;17900,C91&lt;=18400),18400,IF(AND(C91&gt;18400,C91&lt;=19000),19000,IF(AND(C91&gt;19000,C91&lt;=19600),19600,IF(AND(C91&gt;19600,C91&lt;=20200),20200,IF(AND(C91&gt;20200,C91&lt;=20800),20800,IF(AND(C91&gt;20800,C91&lt;=21400),21400,IF(AND(C91&gt;21400,C91&lt;=22000),22000,IF(AND(C91&gt;22000,C91&lt;=22700),22700,IF(AND(C91&gt;22700,C91&lt;=23400),23400,IF(AND(C91&gt;23400,C91&lt;=24100),24100,IF(AND(C91&gt;24100,C91&lt;=24800),24800,IF(AND(C91&gt;24800,C91&lt;=25500),25500,IF(AND(C91&gt;25500,C91&lt;=26300),26300,IF(AND(C91&gt;26300,C91&lt;=27100),27100,IF(AND(C91&gt;27100,C91&lt;=27900),27900,IF(AND(C91&gt;27900,C91&lt;=28700),28700,IF(AND(C91&gt;28700,C91&lt;=29600),29600,IF(AND(C91&gt;29600,C91&lt;=30500),30500,IF(AND(C91&gt;30500,C91&lt;=31400),31400,IF(AND(C91&gt;31400,C91&lt;=32300),32300,IF(AND(C91&gt;32300,C91&lt;=33300),33300,IF(AND(C91&gt;33300,C91&lt;=34300),34300,IF(AND(C91&gt;34300,C91&lt;=35300),35300,IF(AND(C91&gt;35300,C91&lt;=36400),36400,IF(AND(C91&gt;36400,C91&lt;=37500),37500,IF(AND(C91&gt;37500,C91&lt;=38600),38600,IF(AND(C91&gt;38600,C91&lt;=39800),39800,IF(AND(C91&gt;39800,C91&lt;=41000),41000,IF(AND(C91&gt;41000,C91&lt;=42200),42200,IF(AND(C91&gt;42200,C91&lt;=43500),43500,IF(AND(C91&gt;43500,C91&lt;=44800),44800,IF(AND(C91&gt;44800,C91&lt;=46100),46100,IF(AND(C91&gt;46100,C91&lt;=47500),47500,IF(AND(C91&gt;47500,C91&lt;=48900),48900,IF(AND(C91&gt;48900,C91&lt;=50400),50400,IF(AND(C91&gt;50400,C91&lt;=51900),51900,IF(AND(C91&gt;51900,C91&lt;=53500),53500))))))))))))))))))))))))))))))))))))))))</f>
        <v>0</v>
      </c>
      <c r="E91" s="2"/>
      <c r="F91" s="2"/>
      <c r="G91" s="2"/>
      <c r="H91" s="2"/>
      <c r="I91" s="2"/>
    </row>
    <row r="92" spans="1:9" ht="15" customHeight="1">
      <c r="A92" s="23"/>
      <c r="B92" s="24"/>
      <c r="C92" s="24"/>
      <c r="D92" s="24"/>
      <c r="E92" s="25"/>
      <c r="F92" s="25"/>
      <c r="G92" s="25"/>
      <c r="H92" s="25"/>
      <c r="I92" s="25"/>
    </row>
    <row r="93" spans="1:9" ht="18.75">
      <c r="A93" s="42" t="s">
        <v>56</v>
      </c>
      <c r="B93" s="42"/>
      <c r="C93" s="42"/>
      <c r="D93" s="42"/>
      <c r="E93" s="42"/>
      <c r="F93" s="42"/>
      <c r="G93" s="42"/>
      <c r="H93" s="42"/>
      <c r="I93" s="42"/>
    </row>
    <row r="94" spans="1:9">
      <c r="A94" s="41" t="s">
        <v>49</v>
      </c>
      <c r="B94" s="41"/>
      <c r="C94" s="41"/>
      <c r="D94" s="41"/>
      <c r="E94" s="41"/>
      <c r="F94" s="41"/>
      <c r="G94" s="41"/>
      <c r="H94" s="41"/>
      <c r="I94" s="41"/>
    </row>
    <row r="99" spans="1:9" ht="23.25">
      <c r="A99" s="39" t="s">
        <v>43</v>
      </c>
      <c r="B99" s="39"/>
      <c r="C99" s="39"/>
      <c r="D99" s="39"/>
      <c r="E99" s="39"/>
      <c r="F99" s="19"/>
      <c r="G99" s="19"/>
      <c r="H99" s="13"/>
      <c r="I99" s="13"/>
    </row>
  </sheetData>
  <sheetProtection password="CBCF" sheet="1" objects="1" scenarios="1" selectLockedCells="1"/>
  <mergeCells count="8">
    <mergeCell ref="A1:I1"/>
    <mergeCell ref="B5:E5"/>
    <mergeCell ref="B3:E3"/>
    <mergeCell ref="B4:E4"/>
    <mergeCell ref="A99:E99"/>
    <mergeCell ref="B2:G2"/>
    <mergeCell ref="A94:I94"/>
    <mergeCell ref="A93:I93"/>
  </mergeCells>
  <pageMargins left="0.25" right="0.25"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dimension ref="A1:L28"/>
  <sheetViews>
    <sheetView workbookViewId="0">
      <selection activeCell="J18" sqref="J18"/>
    </sheetView>
  </sheetViews>
  <sheetFormatPr defaultRowHeight="15"/>
  <cols>
    <col min="1" max="1" width="10" customWidth="1"/>
    <col min="2" max="2" width="12.5703125" customWidth="1"/>
    <col min="3" max="3" width="9.140625" customWidth="1"/>
    <col min="4" max="4" width="10.85546875" customWidth="1"/>
    <col min="5" max="5" width="10.7109375" customWidth="1"/>
    <col min="6" max="6" width="11" customWidth="1"/>
    <col min="7" max="7" width="12.42578125" customWidth="1"/>
    <col min="8" max="8" width="15.42578125" customWidth="1"/>
    <col min="9" max="10" width="10.7109375" customWidth="1"/>
    <col min="11" max="11" width="9.7109375" customWidth="1"/>
    <col min="12" max="12" width="12.28515625" customWidth="1"/>
  </cols>
  <sheetData>
    <row r="1" spans="1:12" ht="23.25">
      <c r="A1" s="37" t="s">
        <v>45</v>
      </c>
      <c r="B1" s="37"/>
      <c r="C1" s="37"/>
      <c r="D1" s="37"/>
      <c r="E1" s="37"/>
      <c r="F1" s="37"/>
      <c r="G1" s="37"/>
      <c r="H1" s="37"/>
      <c r="I1" s="37"/>
      <c r="J1" s="37"/>
      <c r="K1" s="37"/>
      <c r="L1" s="37"/>
    </row>
    <row r="2" spans="1:12" ht="23.25" customHeight="1">
      <c r="A2" s="40" t="s">
        <v>44</v>
      </c>
      <c r="B2" s="40"/>
      <c r="C2" s="40"/>
      <c r="D2" s="40"/>
      <c r="E2" s="40"/>
      <c r="F2" s="40"/>
      <c r="G2" s="40"/>
      <c r="H2" s="40"/>
      <c r="I2" s="40"/>
      <c r="J2" s="40"/>
      <c r="K2" s="40"/>
      <c r="L2" s="40"/>
    </row>
    <row r="3" spans="1:12" ht="15.75">
      <c r="A3" s="38" t="s">
        <v>20</v>
      </c>
      <c r="B3" s="38"/>
      <c r="C3" s="38"/>
      <c r="D3" s="38"/>
      <c r="E3" s="38" t="str">
        <f>Introduction!B6</f>
        <v>Ramesh Kumar</v>
      </c>
      <c r="F3" s="38"/>
      <c r="G3" s="38"/>
    </row>
    <row r="4" spans="1:12" ht="15.75">
      <c r="A4" s="38" t="s">
        <v>21</v>
      </c>
      <c r="B4" s="38"/>
      <c r="C4" s="38"/>
      <c r="D4" s="38"/>
      <c r="E4" s="38" t="str">
        <f>Introduction!B7</f>
        <v>Lecturer in Mathematics</v>
      </c>
      <c r="F4" s="38"/>
      <c r="G4" s="38"/>
    </row>
    <row r="5" spans="1:12" ht="15.75">
      <c r="A5" s="38" t="s">
        <v>22</v>
      </c>
      <c r="B5" s="38"/>
      <c r="C5" s="38"/>
      <c r="D5" s="38"/>
      <c r="E5" s="38" t="str">
        <f>Introduction!B8</f>
        <v>GSSS Dhingsara (Fatehabad)</v>
      </c>
      <c r="F5" s="38"/>
      <c r="G5" s="38"/>
    </row>
    <row r="6" spans="1:12" ht="19.5" customHeight="1"/>
    <row r="7" spans="1:12" ht="20.25" customHeight="1">
      <c r="A7" s="45" t="s">
        <v>27</v>
      </c>
      <c r="B7" s="45"/>
      <c r="C7" s="45"/>
      <c r="D7" s="45"/>
      <c r="E7" s="45"/>
      <c r="F7" s="45"/>
      <c r="G7" s="45"/>
      <c r="H7" s="45" t="s">
        <v>26</v>
      </c>
      <c r="I7" s="45"/>
      <c r="J7" s="45"/>
      <c r="K7" s="45"/>
      <c r="L7" s="44" t="s">
        <v>31</v>
      </c>
    </row>
    <row r="8" spans="1:12" ht="48.75" customHeight="1">
      <c r="A8" s="2" t="s">
        <v>32</v>
      </c>
      <c r="B8" s="1" t="s">
        <v>29</v>
      </c>
      <c r="C8" s="2" t="s">
        <v>3</v>
      </c>
      <c r="D8" s="2" t="s">
        <v>15</v>
      </c>
      <c r="E8" s="2" t="s">
        <v>28</v>
      </c>
      <c r="F8" s="1" t="s">
        <v>34</v>
      </c>
      <c r="G8" s="2" t="s">
        <v>8</v>
      </c>
      <c r="H8" s="1" t="s">
        <v>57</v>
      </c>
      <c r="I8" s="2" t="s">
        <v>15</v>
      </c>
      <c r="J8" s="2" t="s">
        <v>30</v>
      </c>
      <c r="K8" s="2" t="s">
        <v>8</v>
      </c>
      <c r="L8" s="44"/>
    </row>
    <row r="9" spans="1:12">
      <c r="A9" s="12">
        <v>42370</v>
      </c>
      <c r="B9" s="21">
        <f>Introduction!B9</f>
        <v>17800</v>
      </c>
      <c r="C9" s="21">
        <f>Introduction!B10</f>
        <v>4800</v>
      </c>
      <c r="D9" s="21">
        <f>ROUND((B9+C9)*1.25,0)</f>
        <v>28250</v>
      </c>
      <c r="E9" s="21">
        <v>0</v>
      </c>
      <c r="F9" s="21">
        <f>Introduction!B14</f>
        <v>0</v>
      </c>
      <c r="G9" s="3">
        <f>SUM(B9:F9)</f>
        <v>50850</v>
      </c>
      <c r="H9" s="21">
        <v>0</v>
      </c>
      <c r="I9" s="21">
        <f>'Pay Fixation'!F8</f>
        <v>0</v>
      </c>
      <c r="J9" s="21">
        <v>0</v>
      </c>
      <c r="K9" s="3">
        <f>SUM(H9:J9)</f>
        <v>0</v>
      </c>
      <c r="L9" s="3">
        <f t="shared" ref="L9:L18" si="0">K9-G9</f>
        <v>-50850</v>
      </c>
    </row>
    <row r="10" spans="1:12">
      <c r="A10" s="12">
        <v>42401</v>
      </c>
      <c r="B10" s="21">
        <f t="shared" ref="B10:C14" si="1">B9</f>
        <v>17800</v>
      </c>
      <c r="C10" s="21">
        <f t="shared" si="1"/>
        <v>4800</v>
      </c>
      <c r="D10" s="21">
        <f t="shared" ref="D10:D14" si="2">ROUND((B10+C10)*1.25,0)</f>
        <v>28250</v>
      </c>
      <c r="E10" s="21">
        <f t="shared" ref="E10:E14" si="3">E9</f>
        <v>0</v>
      </c>
      <c r="F10" s="21">
        <f t="shared" ref="F10:F18" si="4">F9</f>
        <v>0</v>
      </c>
      <c r="G10" s="3">
        <f t="shared" ref="G10:G18" si="5">SUM(B10:F10)</f>
        <v>50850</v>
      </c>
      <c r="H10" s="21">
        <v>0</v>
      </c>
      <c r="I10" s="21">
        <f t="shared" ref="I10:J14" si="6">I9</f>
        <v>0</v>
      </c>
      <c r="J10" s="21">
        <f t="shared" si="6"/>
        <v>0</v>
      </c>
      <c r="K10" s="3">
        <f t="shared" ref="K10:K18" si="7">SUM(H10:J10)</f>
        <v>0</v>
      </c>
      <c r="L10" s="3">
        <f t="shared" si="0"/>
        <v>-50850</v>
      </c>
    </row>
    <row r="11" spans="1:12">
      <c r="A11" s="12">
        <v>42430</v>
      </c>
      <c r="B11" s="21">
        <f t="shared" si="1"/>
        <v>17800</v>
      </c>
      <c r="C11" s="21">
        <f t="shared" si="1"/>
        <v>4800</v>
      </c>
      <c r="D11" s="21">
        <f t="shared" si="2"/>
        <v>28250</v>
      </c>
      <c r="E11" s="21">
        <f t="shared" si="3"/>
        <v>0</v>
      </c>
      <c r="F11" s="21">
        <f t="shared" si="4"/>
        <v>0</v>
      </c>
      <c r="G11" s="3">
        <f t="shared" si="5"/>
        <v>50850</v>
      </c>
      <c r="H11" s="21">
        <v>0</v>
      </c>
      <c r="I11" s="21">
        <f t="shared" si="6"/>
        <v>0</v>
      </c>
      <c r="J11" s="21">
        <f t="shared" si="6"/>
        <v>0</v>
      </c>
      <c r="K11" s="3">
        <f t="shared" si="7"/>
        <v>0</v>
      </c>
      <c r="L11" s="3">
        <f t="shared" si="0"/>
        <v>-50850</v>
      </c>
    </row>
    <row r="12" spans="1:12">
      <c r="A12" s="12">
        <v>42461</v>
      </c>
      <c r="B12" s="21">
        <f t="shared" si="1"/>
        <v>17800</v>
      </c>
      <c r="C12" s="21">
        <f t="shared" si="1"/>
        <v>4800</v>
      </c>
      <c r="D12" s="21">
        <f t="shared" si="2"/>
        <v>28250</v>
      </c>
      <c r="E12" s="21">
        <f t="shared" si="3"/>
        <v>0</v>
      </c>
      <c r="F12" s="21">
        <f t="shared" si="4"/>
        <v>0</v>
      </c>
      <c r="G12" s="3">
        <f t="shared" si="5"/>
        <v>50850</v>
      </c>
      <c r="H12" s="21">
        <v>0</v>
      </c>
      <c r="I12" s="21">
        <f t="shared" si="6"/>
        <v>0</v>
      </c>
      <c r="J12" s="21">
        <f t="shared" si="6"/>
        <v>0</v>
      </c>
      <c r="K12" s="3">
        <f t="shared" si="7"/>
        <v>0</v>
      </c>
      <c r="L12" s="3">
        <f t="shared" si="0"/>
        <v>-50850</v>
      </c>
    </row>
    <row r="13" spans="1:12">
      <c r="A13" s="12">
        <v>42491</v>
      </c>
      <c r="B13" s="21">
        <f t="shared" si="1"/>
        <v>17800</v>
      </c>
      <c r="C13" s="21">
        <f t="shared" si="1"/>
        <v>4800</v>
      </c>
      <c r="D13" s="21">
        <f t="shared" si="2"/>
        <v>28250</v>
      </c>
      <c r="E13" s="21">
        <f t="shared" si="3"/>
        <v>0</v>
      </c>
      <c r="F13" s="21">
        <f t="shared" si="4"/>
        <v>0</v>
      </c>
      <c r="G13" s="3">
        <f t="shared" si="5"/>
        <v>50850</v>
      </c>
      <c r="H13" s="21">
        <v>0</v>
      </c>
      <c r="I13" s="21">
        <f t="shared" si="6"/>
        <v>0</v>
      </c>
      <c r="J13" s="21">
        <f t="shared" si="6"/>
        <v>0</v>
      </c>
      <c r="K13" s="3">
        <f t="shared" si="7"/>
        <v>0</v>
      </c>
      <c r="L13" s="3">
        <f t="shared" si="0"/>
        <v>-50850</v>
      </c>
    </row>
    <row r="14" spans="1:12">
      <c r="A14" s="12">
        <v>42522</v>
      </c>
      <c r="B14" s="21">
        <f t="shared" si="1"/>
        <v>17800</v>
      </c>
      <c r="C14" s="21">
        <f t="shared" si="1"/>
        <v>4800</v>
      </c>
      <c r="D14" s="21">
        <f t="shared" si="2"/>
        <v>28250</v>
      </c>
      <c r="E14" s="21">
        <f t="shared" si="3"/>
        <v>0</v>
      </c>
      <c r="F14" s="21">
        <f t="shared" si="4"/>
        <v>0</v>
      </c>
      <c r="G14" s="3">
        <f t="shared" si="5"/>
        <v>50850</v>
      </c>
      <c r="H14" s="21">
        <v>0</v>
      </c>
      <c r="I14" s="21">
        <f t="shared" si="6"/>
        <v>0</v>
      </c>
      <c r="J14" s="21">
        <f t="shared" si="6"/>
        <v>0</v>
      </c>
      <c r="K14" s="3">
        <f t="shared" si="7"/>
        <v>0</v>
      </c>
      <c r="L14" s="3">
        <f t="shared" si="0"/>
        <v>-50850</v>
      </c>
    </row>
    <row r="15" spans="1:12">
      <c r="A15" s="12">
        <v>42552</v>
      </c>
      <c r="B15" s="21">
        <f>Introduction!B15</f>
        <v>18480</v>
      </c>
      <c r="C15" s="21">
        <f>C14</f>
        <v>4800</v>
      </c>
      <c r="D15" s="21">
        <f>ROUND((B15+C15)*1.25,0)</f>
        <v>29100</v>
      </c>
      <c r="E15" s="21">
        <f t="shared" ref="E15:E18" si="8">E14</f>
        <v>0</v>
      </c>
      <c r="F15" s="21">
        <f t="shared" si="4"/>
        <v>0</v>
      </c>
      <c r="G15" s="3">
        <f t="shared" si="5"/>
        <v>52380</v>
      </c>
      <c r="H15" s="21">
        <v>0</v>
      </c>
      <c r="I15" s="21">
        <f>'Pay Fixation'!F37</f>
        <v>1208</v>
      </c>
      <c r="J15" s="21">
        <f t="shared" ref="J15:J18" si="9">J14</f>
        <v>0</v>
      </c>
      <c r="K15" s="3">
        <f t="shared" si="7"/>
        <v>1208</v>
      </c>
      <c r="L15" s="3">
        <f t="shared" si="0"/>
        <v>-51172</v>
      </c>
    </row>
    <row r="16" spans="1:12">
      <c r="A16" s="12">
        <v>42583</v>
      </c>
      <c r="B16" s="21">
        <f>B15</f>
        <v>18480</v>
      </c>
      <c r="C16" s="21">
        <f>C15</f>
        <v>4800</v>
      </c>
      <c r="D16" s="21">
        <f t="shared" ref="D16:D18" si="10">ROUND((B16+C16)*1.25,0)</f>
        <v>29100</v>
      </c>
      <c r="E16" s="21">
        <f t="shared" si="8"/>
        <v>0</v>
      </c>
      <c r="F16" s="21">
        <f t="shared" si="4"/>
        <v>0</v>
      </c>
      <c r="G16" s="3">
        <f t="shared" si="5"/>
        <v>52380</v>
      </c>
      <c r="H16" s="21">
        <v>0</v>
      </c>
      <c r="I16" s="21">
        <f t="shared" ref="I16:I18" si="11">I15</f>
        <v>1208</v>
      </c>
      <c r="J16" s="21">
        <f t="shared" si="9"/>
        <v>0</v>
      </c>
      <c r="K16" s="3">
        <f t="shared" si="7"/>
        <v>1208</v>
      </c>
      <c r="L16" s="3">
        <f t="shared" si="0"/>
        <v>-51172</v>
      </c>
    </row>
    <row r="17" spans="1:12">
      <c r="A17" s="12">
        <v>42614</v>
      </c>
      <c r="B17" s="21">
        <f>B16</f>
        <v>18480</v>
      </c>
      <c r="C17" s="21">
        <f>C16</f>
        <v>4800</v>
      </c>
      <c r="D17" s="21">
        <f t="shared" si="10"/>
        <v>29100</v>
      </c>
      <c r="E17" s="21">
        <f t="shared" si="8"/>
        <v>0</v>
      </c>
      <c r="F17" s="21">
        <f t="shared" si="4"/>
        <v>0</v>
      </c>
      <c r="G17" s="3">
        <f t="shared" si="5"/>
        <v>52380</v>
      </c>
      <c r="H17" s="21">
        <v>0</v>
      </c>
      <c r="I17" s="21">
        <f t="shared" si="11"/>
        <v>1208</v>
      </c>
      <c r="J17" s="21">
        <f t="shared" si="9"/>
        <v>0</v>
      </c>
      <c r="K17" s="3">
        <f t="shared" si="7"/>
        <v>1208</v>
      </c>
      <c r="L17" s="3">
        <f t="shared" si="0"/>
        <v>-51172</v>
      </c>
    </row>
    <row r="18" spans="1:12">
      <c r="A18" s="12">
        <v>42644</v>
      </c>
      <c r="B18" s="21">
        <f>B17</f>
        <v>18480</v>
      </c>
      <c r="C18" s="21">
        <f>C17</f>
        <v>4800</v>
      </c>
      <c r="D18" s="21">
        <f t="shared" si="10"/>
        <v>29100</v>
      </c>
      <c r="E18" s="21">
        <f t="shared" si="8"/>
        <v>0</v>
      </c>
      <c r="F18" s="21">
        <f t="shared" si="4"/>
        <v>0</v>
      </c>
      <c r="G18" s="3">
        <f t="shared" si="5"/>
        <v>52380</v>
      </c>
      <c r="H18" s="21">
        <v>0</v>
      </c>
      <c r="I18" s="21">
        <f t="shared" si="11"/>
        <v>1208</v>
      </c>
      <c r="J18" s="21">
        <f t="shared" si="9"/>
        <v>0</v>
      </c>
      <c r="K18" s="3">
        <f t="shared" si="7"/>
        <v>1208</v>
      </c>
      <c r="L18" s="3">
        <f t="shared" si="0"/>
        <v>-51172</v>
      </c>
    </row>
    <row r="19" spans="1:12">
      <c r="A19" s="46" t="s">
        <v>8</v>
      </c>
      <c r="B19" s="46"/>
      <c r="C19" s="46"/>
      <c r="D19" s="46"/>
      <c r="E19" s="46"/>
      <c r="F19" s="46"/>
      <c r="G19" s="46"/>
      <c r="H19" s="46"/>
      <c r="I19" s="46"/>
      <c r="J19" s="46"/>
      <c r="K19" s="46"/>
      <c r="L19" s="3">
        <f>SUM(L9:L18)</f>
        <v>-509788</v>
      </c>
    </row>
    <row r="21" spans="1:12">
      <c r="A21" s="47" t="s">
        <v>60</v>
      </c>
      <c r="B21" s="47"/>
      <c r="C21" s="47"/>
      <c r="D21" s="47"/>
      <c r="E21" s="47"/>
      <c r="F21" s="47"/>
      <c r="G21" s="47"/>
      <c r="H21" s="47"/>
      <c r="I21" s="47"/>
      <c r="J21" s="47"/>
      <c r="K21" s="47"/>
      <c r="L21" s="47"/>
    </row>
    <row r="22" spans="1:12">
      <c r="A22" s="43" t="s">
        <v>50</v>
      </c>
      <c r="B22" s="43"/>
      <c r="C22" s="43"/>
      <c r="D22" s="43"/>
      <c r="E22" s="43"/>
      <c r="F22" s="43"/>
      <c r="G22" s="43"/>
      <c r="H22" s="43"/>
      <c r="I22" s="43"/>
      <c r="J22" s="43"/>
      <c r="K22" s="43"/>
      <c r="L22" s="43"/>
    </row>
    <row r="23" spans="1:12">
      <c r="A23" s="43"/>
      <c r="B23" s="43"/>
      <c r="C23" s="43"/>
      <c r="D23" s="43"/>
      <c r="E23" s="43"/>
      <c r="F23" s="43"/>
      <c r="G23" s="43"/>
      <c r="H23" s="43"/>
      <c r="I23" s="43"/>
      <c r="J23" s="43"/>
      <c r="K23" s="43"/>
      <c r="L23" s="43"/>
    </row>
    <row r="28" spans="1:12" ht="23.25">
      <c r="A28" s="20" t="s">
        <v>43</v>
      </c>
      <c r="B28" s="20"/>
      <c r="C28" s="20"/>
      <c r="D28" s="20"/>
      <c r="E28" s="19"/>
      <c r="F28" s="13"/>
      <c r="G28" s="13"/>
    </row>
  </sheetData>
  <sheetProtection password="CBCF" sheet="1" objects="1" scenarios="1" selectLockedCells="1"/>
  <mergeCells count="14">
    <mergeCell ref="A22:L23"/>
    <mergeCell ref="A1:L1"/>
    <mergeCell ref="A2:L2"/>
    <mergeCell ref="A3:D3"/>
    <mergeCell ref="A4:D4"/>
    <mergeCell ref="A5:D5"/>
    <mergeCell ref="L7:L8"/>
    <mergeCell ref="H7:K7"/>
    <mergeCell ref="A19:K19"/>
    <mergeCell ref="A7:G7"/>
    <mergeCell ref="E3:G3"/>
    <mergeCell ref="E4:G4"/>
    <mergeCell ref="E5:G5"/>
    <mergeCell ref="A21:L21"/>
  </mergeCells>
  <pageMargins left="0.25" right="0.25"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Pay Fixation</vt:lpstr>
      <vt:lpstr>Arrear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MASTANA COMPUTER</dc:creator>
  <cp:lastModifiedBy>city</cp:lastModifiedBy>
  <cp:lastPrinted>2016-11-08T14:51:52Z</cp:lastPrinted>
  <dcterms:created xsi:type="dcterms:W3CDTF">2016-10-31T23:58:13Z</dcterms:created>
  <dcterms:modified xsi:type="dcterms:W3CDTF">2016-11-09T15:44:45Z</dcterms:modified>
</cp:coreProperties>
</file>